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autoCompressPictures="0"/>
  <bookViews>
    <workbookView xWindow="-29920" yWindow="1420" windowWidth="24560" windowHeight="13640" activeTab="1"/>
  </bookViews>
  <sheets>
    <sheet name="Réseau Global" sheetId="1" r:id="rId1"/>
    <sheet name="Wildcard Mask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2" l="1"/>
  <c r="AF25" i="2"/>
  <c r="AG25" i="2"/>
  <c r="W25" i="2"/>
  <c r="X25" i="2"/>
  <c r="N25" i="2"/>
  <c r="O25" i="2"/>
  <c r="E25" i="2"/>
  <c r="F25" i="2"/>
  <c r="AF22" i="2"/>
  <c r="W22" i="2"/>
  <c r="N22" i="2"/>
  <c r="B51" i="1"/>
  <c r="AF41" i="1"/>
  <c r="W41" i="1"/>
  <c r="N41" i="1"/>
  <c r="N42" i="1"/>
  <c r="E41" i="1"/>
  <c r="AF44" i="1"/>
  <c r="AF45" i="1"/>
  <c r="W44" i="1"/>
  <c r="W45" i="1"/>
  <c r="X45" i="1"/>
  <c r="N44" i="1"/>
  <c r="N45" i="1"/>
  <c r="E44" i="1"/>
  <c r="E45" i="1"/>
  <c r="F45" i="1"/>
  <c r="B31" i="1"/>
  <c r="E28" i="2"/>
  <c r="F22" i="2"/>
  <c r="G25" i="2"/>
  <c r="P25" i="2"/>
  <c r="Y25" i="2"/>
  <c r="Z25" i="2"/>
  <c r="AH25" i="2"/>
  <c r="H25" i="2"/>
  <c r="O22" i="2"/>
  <c r="X22" i="2"/>
  <c r="AG22" i="2"/>
  <c r="AN36" i="1"/>
  <c r="AP36" i="1"/>
  <c r="AN35" i="1"/>
  <c r="AP35" i="1"/>
  <c r="AN34" i="1"/>
  <c r="AP34" i="1"/>
  <c r="AN33" i="1"/>
  <c r="AP33" i="1"/>
  <c r="B50" i="1"/>
  <c r="AF42" i="1"/>
  <c r="AG42" i="1"/>
  <c r="W42" i="1"/>
  <c r="O42" i="1"/>
  <c r="E42" i="1"/>
  <c r="F42" i="1"/>
  <c r="AG45" i="1"/>
  <c r="AH45" i="1"/>
  <c r="AI45" i="1"/>
  <c r="AJ45" i="1"/>
  <c r="O45" i="1"/>
  <c r="P45" i="1"/>
  <c r="Q45" i="1"/>
  <c r="Y45" i="1"/>
  <c r="G45" i="1"/>
  <c r="H45" i="1"/>
  <c r="A26" i="1"/>
  <c r="B26" i="1"/>
  <c r="F28" i="2"/>
  <c r="I25" i="2"/>
  <c r="G22" i="2"/>
  <c r="H22" i="2"/>
  <c r="P22" i="2"/>
  <c r="AH22" i="2"/>
  <c r="AA25" i="2"/>
  <c r="AB25" i="2"/>
  <c r="Q25" i="2"/>
  <c r="R25" i="2"/>
  <c r="AI25" i="2"/>
  <c r="AJ25" i="2"/>
  <c r="Y22" i="2"/>
  <c r="Z45" i="1"/>
  <c r="AA45" i="1"/>
  <c r="B55" i="1"/>
  <c r="B53" i="1"/>
  <c r="AH42" i="1"/>
  <c r="X42" i="1"/>
  <c r="Y42" i="1"/>
  <c r="P42" i="1"/>
  <c r="Q42" i="1"/>
  <c r="G42" i="1"/>
  <c r="H42" i="1"/>
  <c r="I45" i="1"/>
  <c r="J45" i="1"/>
  <c r="AK45" i="1"/>
  <c r="R45" i="1"/>
  <c r="S45" i="1"/>
  <c r="P27" i="1"/>
  <c r="U26" i="1"/>
  <c r="E12" i="1"/>
  <c r="G28" i="2"/>
  <c r="H28" i="2"/>
  <c r="J25" i="2"/>
  <c r="I22" i="2"/>
  <c r="Q22" i="2"/>
  <c r="AI22" i="2"/>
  <c r="S25" i="2"/>
  <c r="T25" i="2"/>
  <c r="AC25" i="2"/>
  <c r="AD25" i="2"/>
  <c r="AK25" i="2"/>
  <c r="AL25" i="2"/>
  <c r="AM25" i="2"/>
  <c r="Z22" i="2"/>
  <c r="AB45" i="1"/>
  <c r="AI42" i="1"/>
  <c r="AJ42" i="1"/>
  <c r="Z42" i="1"/>
  <c r="AA42" i="1"/>
  <c r="R42" i="1"/>
  <c r="S42" i="1"/>
  <c r="I42" i="1"/>
  <c r="J42" i="1"/>
  <c r="T45" i="1"/>
  <c r="K45" i="1"/>
  <c r="L45" i="1"/>
  <c r="AL45" i="1"/>
  <c r="AM45" i="1"/>
  <c r="E13" i="1"/>
  <c r="F13" i="1"/>
  <c r="E10" i="1"/>
  <c r="I28" i="2"/>
  <c r="R22" i="2"/>
  <c r="S22" i="2"/>
  <c r="T22" i="2"/>
  <c r="K25" i="2"/>
  <c r="L25" i="2"/>
  <c r="J22" i="2"/>
  <c r="AA22" i="2"/>
  <c r="AB22" i="2"/>
  <c r="U25" i="2"/>
  <c r="AJ22" i="2"/>
  <c r="AF47" i="1"/>
  <c r="AC45" i="1"/>
  <c r="AD45" i="1"/>
  <c r="W47" i="1"/>
  <c r="U45" i="1"/>
  <c r="N47" i="1"/>
  <c r="E47" i="1"/>
  <c r="AK42" i="1"/>
  <c r="AL42" i="1"/>
  <c r="AM42" i="1"/>
  <c r="AB42" i="1"/>
  <c r="AC42" i="1"/>
  <c r="AD42" i="1"/>
  <c r="T42" i="1"/>
  <c r="U42" i="1"/>
  <c r="K42" i="1"/>
  <c r="L42" i="1"/>
  <c r="G13" i="1"/>
  <c r="H13" i="1"/>
  <c r="AF21" i="1"/>
  <c r="W21" i="1"/>
  <c r="N21" i="1"/>
  <c r="E21" i="1"/>
  <c r="J28" i="2"/>
  <c r="K22" i="2"/>
  <c r="AC22" i="2"/>
  <c r="U22" i="2"/>
  <c r="AK22" i="2"/>
  <c r="AL22" i="2"/>
  <c r="AF48" i="1"/>
  <c r="AO36" i="1"/>
  <c r="W48" i="1"/>
  <c r="X48" i="1"/>
  <c r="Y48" i="1"/>
  <c r="AO35" i="1"/>
  <c r="AO33" i="1"/>
  <c r="N48" i="1"/>
  <c r="O48" i="1"/>
  <c r="AO34" i="1"/>
  <c r="E48" i="1"/>
  <c r="F48" i="1"/>
  <c r="G48" i="1"/>
  <c r="N22" i="1"/>
  <c r="W22" i="1"/>
  <c r="X22" i="1"/>
  <c r="Y22" i="1"/>
  <c r="AF22" i="1"/>
  <c r="AG22" i="1"/>
  <c r="E22" i="1"/>
  <c r="I13" i="1"/>
  <c r="W12" i="1"/>
  <c r="W14" i="1"/>
  <c r="N12" i="1"/>
  <c r="N14" i="1"/>
  <c r="E14" i="1"/>
  <c r="E16" i="1"/>
  <c r="N16" i="1"/>
  <c r="W16" i="1"/>
  <c r="AF16" i="1"/>
  <c r="AF14" i="1"/>
  <c r="AF12" i="1"/>
  <c r="AF18" i="1"/>
  <c r="W18" i="1"/>
  <c r="N18" i="1"/>
  <c r="E18" i="1"/>
  <c r="AF10" i="1"/>
  <c r="W10" i="1"/>
  <c r="N10" i="1"/>
  <c r="L29" i="1"/>
  <c r="K28" i="2"/>
  <c r="L22" i="2"/>
  <c r="L28" i="2"/>
  <c r="AD22" i="2"/>
  <c r="AM22" i="2"/>
  <c r="AG48" i="1"/>
  <c r="Z48" i="1"/>
  <c r="AA48" i="1"/>
  <c r="B65" i="1"/>
  <c r="H48" i="1"/>
  <c r="I48" i="1"/>
  <c r="P48" i="1"/>
  <c r="B29" i="1"/>
  <c r="AH22" i="1"/>
  <c r="AI22" i="1"/>
  <c r="AJ22" i="1"/>
  <c r="AK22" i="1"/>
  <c r="F22" i="1"/>
  <c r="Z22" i="1"/>
  <c r="O22" i="1"/>
  <c r="AF17" i="1"/>
  <c r="AG17" i="1"/>
  <c r="AF19" i="1"/>
  <c r="AG19" i="1"/>
  <c r="AF13" i="1"/>
  <c r="AG13" i="1"/>
  <c r="AH13" i="1"/>
  <c r="AF15" i="1"/>
  <c r="W19" i="1"/>
  <c r="X19" i="1"/>
  <c r="W13" i="1"/>
  <c r="X13" i="1"/>
  <c r="W17" i="1"/>
  <c r="W15" i="1"/>
  <c r="X15" i="1"/>
  <c r="Y15" i="1"/>
  <c r="N15" i="1"/>
  <c r="N17" i="1"/>
  <c r="O17" i="1"/>
  <c r="N13" i="1"/>
  <c r="O13" i="1"/>
  <c r="N19" i="1"/>
  <c r="O19" i="1"/>
  <c r="E19" i="1"/>
  <c r="F19" i="1"/>
  <c r="G19" i="1"/>
  <c r="E17" i="1"/>
  <c r="F17" i="1"/>
  <c r="J13" i="1"/>
  <c r="K13" i="1"/>
  <c r="L13" i="1"/>
  <c r="E15" i="1"/>
  <c r="F15" i="1"/>
  <c r="N28" i="2"/>
  <c r="O28" i="2"/>
  <c r="P28" i="2"/>
  <c r="Q28" i="2"/>
  <c r="R28" i="2"/>
  <c r="S28" i="2"/>
  <c r="T28" i="2"/>
  <c r="U28" i="2"/>
  <c r="W28" i="2"/>
  <c r="X28" i="2"/>
  <c r="Y28" i="2"/>
  <c r="Z28" i="2"/>
  <c r="AA28" i="2"/>
  <c r="AB28" i="2"/>
  <c r="AC28" i="2"/>
  <c r="AD28" i="2"/>
  <c r="AF28" i="2"/>
  <c r="AG28" i="2"/>
  <c r="AH28" i="2"/>
  <c r="AI28" i="2"/>
  <c r="AJ28" i="2"/>
  <c r="AK28" i="2"/>
  <c r="AL28" i="2"/>
  <c r="AM28" i="2"/>
  <c r="E27" i="2"/>
  <c r="AH48" i="1"/>
  <c r="AI48" i="1"/>
  <c r="AB48" i="1"/>
  <c r="AC48" i="1"/>
  <c r="AD48" i="1"/>
  <c r="J48" i="1"/>
  <c r="K48" i="1"/>
  <c r="L48" i="1"/>
  <c r="Q48" i="1"/>
  <c r="AL22" i="1"/>
  <c r="AM22" i="1"/>
  <c r="P22" i="1"/>
  <c r="AA22" i="1"/>
  <c r="AB22" i="1"/>
  <c r="G22" i="1"/>
  <c r="AI13" i="1"/>
  <c r="AJ13" i="1"/>
  <c r="AH17" i="1"/>
  <c r="AH19" i="1"/>
  <c r="AI19" i="1"/>
  <c r="AJ19" i="1"/>
  <c r="AG15" i="1"/>
  <c r="Z15" i="1"/>
  <c r="AA15" i="1"/>
  <c r="Y19" i="1"/>
  <c r="X17" i="1"/>
  <c r="Y13" i="1"/>
  <c r="Z13" i="1"/>
  <c r="P17" i="1"/>
  <c r="Q17" i="1"/>
  <c r="R17" i="1"/>
  <c r="S17" i="1"/>
  <c r="P13" i="1"/>
  <c r="Q13" i="1"/>
  <c r="P19" i="1"/>
  <c r="O15" i="1"/>
  <c r="H19" i="1"/>
  <c r="I19" i="1"/>
  <c r="J19" i="1"/>
  <c r="K19" i="1"/>
  <c r="L19" i="1"/>
  <c r="G17" i="1"/>
  <c r="G15" i="1"/>
  <c r="H15" i="1"/>
  <c r="I15" i="1"/>
  <c r="AQ27" i="2"/>
  <c r="E30" i="2"/>
  <c r="N27" i="2"/>
  <c r="AJ48" i="1"/>
  <c r="AK48" i="1"/>
  <c r="AL48" i="1"/>
  <c r="AM48" i="1"/>
  <c r="R48" i="1"/>
  <c r="H22" i="1"/>
  <c r="I22" i="1"/>
  <c r="J22" i="1"/>
  <c r="AB15" i="1"/>
  <c r="AC15" i="1"/>
  <c r="AD15" i="1"/>
  <c r="AC22" i="1"/>
  <c r="AD22" i="1"/>
  <c r="Q22" i="1"/>
  <c r="AK19" i="1"/>
  <c r="AL19" i="1"/>
  <c r="AM19" i="1"/>
  <c r="AK13" i="1"/>
  <c r="AI17" i="1"/>
  <c r="AJ17" i="1"/>
  <c r="AH15" i="1"/>
  <c r="Z19" i="1"/>
  <c r="AA19" i="1"/>
  <c r="AB19" i="1"/>
  <c r="AA13" i="1"/>
  <c r="AB13" i="1"/>
  <c r="AC13" i="1"/>
  <c r="Y17" i="1"/>
  <c r="Z17" i="1"/>
  <c r="AA17" i="1"/>
  <c r="T17" i="1"/>
  <c r="U17" i="1"/>
  <c r="Q19" i="1"/>
  <c r="R19" i="1"/>
  <c r="P15" i="1"/>
  <c r="Q15" i="1"/>
  <c r="R13" i="1"/>
  <c r="S13" i="1"/>
  <c r="J15" i="1"/>
  <c r="K15" i="1"/>
  <c r="H17" i="1"/>
  <c r="AO27" i="2"/>
  <c r="D39" i="2"/>
  <c r="N30" i="2"/>
  <c r="W27" i="2"/>
  <c r="E31" i="2"/>
  <c r="F31" i="2"/>
  <c r="S48" i="1"/>
  <c r="T48" i="1"/>
  <c r="L15" i="1"/>
  <c r="R22" i="1"/>
  <c r="S22" i="1"/>
  <c r="T22" i="1"/>
  <c r="K22" i="1"/>
  <c r="L22" i="1"/>
  <c r="AL13" i="1"/>
  <c r="AM13" i="1"/>
  <c r="AK17" i="1"/>
  <c r="AL17" i="1"/>
  <c r="AI15" i="1"/>
  <c r="AJ15" i="1"/>
  <c r="AK15" i="1"/>
  <c r="AC19" i="1"/>
  <c r="AD19" i="1"/>
  <c r="AB17" i="1"/>
  <c r="AC17" i="1"/>
  <c r="AD17" i="1"/>
  <c r="AD13" i="1"/>
  <c r="S19" i="1"/>
  <c r="T19" i="1"/>
  <c r="U19" i="1"/>
  <c r="R15" i="1"/>
  <c r="S15" i="1"/>
  <c r="T13" i="1"/>
  <c r="U13" i="1"/>
  <c r="I17" i="1"/>
  <c r="J17" i="1"/>
  <c r="W30" i="2"/>
  <c r="AF27" i="2"/>
  <c r="AF30" i="2"/>
  <c r="N31" i="2"/>
  <c r="G31" i="2"/>
  <c r="H31" i="2"/>
  <c r="U48" i="1"/>
  <c r="U22" i="1"/>
  <c r="AM17" i="1"/>
  <c r="AL15" i="1"/>
  <c r="AM15" i="1"/>
  <c r="T15" i="1"/>
  <c r="U15" i="1"/>
  <c r="K17" i="1"/>
  <c r="L17" i="1"/>
  <c r="O31" i="2"/>
  <c r="P31" i="2"/>
  <c r="AF31" i="2"/>
  <c r="AG31" i="2"/>
  <c r="W31" i="2"/>
  <c r="X31" i="2"/>
  <c r="I31" i="2"/>
  <c r="J31" i="2"/>
  <c r="K31" i="2"/>
  <c r="AH31" i="2"/>
  <c r="AI31" i="2"/>
  <c r="Q31" i="2"/>
  <c r="R31" i="2"/>
  <c r="S31" i="2"/>
  <c r="T31" i="2"/>
  <c r="U31" i="2"/>
  <c r="L31" i="2"/>
  <c r="Y31" i="2"/>
  <c r="AJ31" i="2"/>
  <c r="AK31" i="2"/>
  <c r="AL31" i="2"/>
  <c r="Z31" i="2"/>
  <c r="AA31" i="2"/>
  <c r="AM31" i="2"/>
  <c r="AB31" i="2"/>
  <c r="AC31" i="2"/>
  <c r="AD31" i="2"/>
</calcChain>
</file>

<file path=xl/sharedStrings.xml><?xml version="1.0" encoding="utf-8"?>
<sst xmlns="http://schemas.openxmlformats.org/spreadsheetml/2006/main" count="131" uniqueCount="38">
  <si>
    <t>Adresse IP (en Binaire)</t>
  </si>
  <si>
    <t>.</t>
  </si>
  <si>
    <t>Equivalent en décimale</t>
  </si>
  <si>
    <t>Adresse Réseau</t>
  </si>
  <si>
    <t>Adresse Diffusion</t>
  </si>
  <si>
    <t>1ère Adresse</t>
  </si>
  <si>
    <t>Dernière Adresse</t>
  </si>
  <si>
    <t>Masque de sous-réseau</t>
  </si>
  <si>
    <t>Champs Modifiables</t>
  </si>
  <si>
    <t>Bits du réseau - S/R</t>
  </si>
  <si>
    <t>Bits d'hôte</t>
  </si>
  <si>
    <t>Masque de sous réseau (CIDR)</t>
  </si>
  <si>
    <t>Adresse du Réseau global</t>
  </si>
  <si>
    <t>Masque du réseau Global</t>
  </si>
  <si>
    <t>Concernant les Sous-Réseaux Voisins</t>
  </si>
  <si>
    <t>Adresse Diffusion Globale</t>
  </si>
  <si>
    <t>Indiquer ici le masque du Réseau Global, afin d'afficher les informations concernant les sous-réseaux associés</t>
  </si>
  <si>
    <t>By Stephane Menoud™ ♪♫</t>
  </si>
  <si>
    <t>code de la feuille : 123456</t>
  </si>
  <si>
    <t>1ère adresse connue</t>
  </si>
  <si>
    <t>Dernière adresse connue</t>
  </si>
  <si>
    <t>Masque le plus restreint</t>
  </si>
  <si>
    <t>Wildcard Mask</t>
  </si>
  <si>
    <t>soit</t>
  </si>
  <si>
    <t>Dans le cadre de la recherche d'un sous-réseau pouvant héberger une liste d'adresse IP prédéfini</t>
  </si>
  <si>
    <t>exemple :</t>
  </si>
  <si>
    <t>192.168.11.13</t>
  </si>
  <si>
    <t>192.168.13.250</t>
  </si>
  <si>
    <t>192.168.14.200</t>
  </si>
  <si>
    <t>192.168.12.169</t>
  </si>
  <si>
    <t>ATTENTION : pour sélectionner la première et la dernière adresse commençez bien par comparer à partir du 1er Octet en partant de la gauche …</t>
  </si>
  <si>
    <t>Afin de déterminer le masque, ainsi que le Wildcard Mask (Inverse mask), le plus simple est de se contenter de la 1ère adresse de la liste ainsi que la dernière,</t>
  </si>
  <si>
    <t>Et comme je n'ai pas envi de tout vous offrir directement dans le bec</t>
  </si>
  <si>
    <t xml:space="preserve">Pour déterminer quel est l'adresse du réseau, l'adresse de diffusion, la 1ère adresse ainsi que la dernière appartenant à cet ensemble </t>
  </si>
  <si>
    <t>L'exercice consiste à poser en binaire les adresses IP souhaitées et, en partant de la gauche, de déterminer à partir de quel bit leurs valeurs ne concordent plus.</t>
  </si>
  <si>
    <t>l'écart créer englobant nécessairement les autres adresses.</t>
  </si>
  <si>
    <t>Il ne vous reste plus qu'à vous rendre sur le tableau précédent (vu en feuille 1) en rentrant une des adresses comprise dans votre masque restreint</t>
  </si>
  <si>
    <t>Ver. 1.4 28/11/12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</si>
</sst>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43" x14ac:knownFonts="1">
    <font>
      <sz val="11"/>
      <color theme="1"/>
      <name val="Calibri"/>
      <family val="2"/>
      <scheme val="minor"/>
    </font>
    <font>
      <b/>
      <sz val="14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sz val="11"/>
      <color theme="1"/>
      <name val="Book Antiqua"/>
      <family val="1"/>
    </font>
    <font>
      <i/>
      <sz val="11"/>
      <color theme="1"/>
      <name val="Book Antiqua"/>
      <family val="1"/>
    </font>
    <font>
      <i/>
      <sz val="10"/>
      <color theme="1"/>
      <name val="Book Antiqua"/>
      <family val="1"/>
    </font>
    <font>
      <b/>
      <sz val="11"/>
      <name val="Book Antiqua"/>
      <family val="1"/>
    </font>
    <font>
      <b/>
      <sz val="10"/>
      <name val="Book Antiqua"/>
      <family val="1"/>
    </font>
    <font>
      <b/>
      <sz val="10"/>
      <color rgb="FFFF0000"/>
      <name val="Book Antiqua"/>
      <family val="1"/>
    </font>
    <font>
      <sz val="14"/>
      <color theme="1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sz val="18"/>
      <name val="Book Antiqua"/>
      <family val="1"/>
    </font>
    <font>
      <sz val="11"/>
      <color theme="0"/>
      <name val="Book Antiqua"/>
      <family val="1"/>
    </font>
    <font>
      <b/>
      <sz val="11"/>
      <color theme="0"/>
      <name val="Book Antiqua"/>
      <family val="1"/>
    </font>
    <font>
      <b/>
      <i/>
      <sz val="14"/>
      <color theme="1"/>
      <name val="Book Antiqua"/>
      <family val="1"/>
    </font>
    <font>
      <sz val="10"/>
      <color theme="1"/>
      <name val="Book Antiqua"/>
      <family val="1"/>
    </font>
    <font>
      <b/>
      <sz val="14"/>
      <color theme="1"/>
      <name val="Book Antiqua"/>
      <family val="1"/>
    </font>
    <font>
      <sz val="11"/>
      <name val="Book Antiqua"/>
      <family val="1"/>
    </font>
    <font>
      <b/>
      <sz val="11"/>
      <color theme="1"/>
      <name val="Book Antiqua"/>
      <family val="1"/>
    </font>
    <font>
      <b/>
      <sz val="18"/>
      <color theme="1"/>
      <name val="Book Antiqua"/>
      <family val="1"/>
    </font>
    <font>
      <sz val="8"/>
      <color theme="1"/>
      <name val="Book Antiqua"/>
      <family val="1"/>
    </font>
    <font>
      <b/>
      <i/>
      <sz val="11"/>
      <name val="Book Antiqua"/>
      <family val="1"/>
    </font>
    <font>
      <i/>
      <sz val="8"/>
      <color rgb="FFFF0000"/>
      <name val="Book Antiqua"/>
      <family val="1"/>
    </font>
    <font>
      <b/>
      <sz val="14"/>
      <color theme="0"/>
      <name val="Book Antiqua"/>
      <family val="1"/>
    </font>
    <font>
      <b/>
      <i/>
      <sz val="12"/>
      <color theme="1"/>
      <name val="Book Antiqua"/>
      <family val="1"/>
    </font>
    <font>
      <sz val="16"/>
      <color theme="1"/>
      <name val="Book Antiqua"/>
      <family val="1"/>
    </font>
    <font>
      <b/>
      <sz val="16"/>
      <name val="Book Antiqua"/>
      <family val="1"/>
    </font>
    <font>
      <sz val="16"/>
      <color theme="0"/>
      <name val="Book Antiqua"/>
      <family val="1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left"/>
    </xf>
    <xf numFmtId="0" fontId="2" fillId="3" borderId="0" xfId="0" applyNumberFormat="1" applyFont="1" applyFill="1" applyBorder="1" applyAlignment="1" applyProtection="1">
      <alignment horizontal="left"/>
    </xf>
    <xf numFmtId="0" fontId="11" fillId="3" borderId="9" xfId="0" applyNumberFormat="1" applyFont="1" applyFill="1" applyBorder="1" applyAlignment="1" applyProtection="1">
      <alignment horizontal="left"/>
    </xf>
    <xf numFmtId="0" fontId="13" fillId="3" borderId="0" xfId="0" applyNumberFormat="1" applyFont="1" applyFill="1" applyBorder="1" applyAlignment="1" applyProtection="1">
      <alignment horizontal="center"/>
    </xf>
    <xf numFmtId="0" fontId="11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Protection="1"/>
    <xf numFmtId="0" fontId="17" fillId="3" borderId="6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2" fillId="3" borderId="4" xfId="0" applyFont="1" applyFill="1" applyBorder="1" applyProtection="1"/>
    <xf numFmtId="0" fontId="4" fillId="3" borderId="0" xfId="0" applyFont="1" applyFill="1" applyAlignment="1" applyProtection="1">
      <alignment horizontal="center"/>
    </xf>
    <xf numFmtId="0" fontId="4" fillId="4" borderId="9" xfId="0" applyFont="1" applyFill="1" applyBorder="1" applyAlignment="1" applyProtection="1">
      <alignment horizontal="right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8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164" fontId="12" fillId="3" borderId="0" xfId="0" applyNumberFormat="1" applyFont="1" applyFill="1" applyBorder="1" applyAlignment="1" applyProtection="1">
      <alignment horizontal="left" vertical="top" wrapText="1"/>
    </xf>
    <xf numFmtId="9" fontId="12" fillId="3" borderId="0" xfId="0" applyNumberFormat="1" applyFont="1" applyFill="1" applyBorder="1" applyAlignment="1" applyProtection="1">
      <alignment horizontal="left" vertical="top" wrapText="1"/>
    </xf>
    <xf numFmtId="0" fontId="19" fillId="3" borderId="0" xfId="0" applyFont="1" applyFill="1" applyBorder="1" applyProtection="1"/>
    <xf numFmtId="0" fontId="21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/>
    </xf>
    <xf numFmtId="0" fontId="5" fillId="3" borderId="0" xfId="0" applyFont="1" applyFill="1" applyBorder="1" applyProtection="1"/>
    <xf numFmtId="0" fontId="20" fillId="3" borderId="5" xfId="0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Protection="1"/>
    <xf numFmtId="0" fontId="6" fillId="3" borderId="2" xfId="0" applyFont="1" applyFill="1" applyBorder="1" applyAlignment="1" applyProtection="1">
      <alignment horizontal="left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20" fillId="3" borderId="12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/>
    <xf numFmtId="0" fontId="15" fillId="3" borderId="0" xfId="0" applyFont="1" applyFill="1" applyBorder="1" applyAlignment="1" applyProtection="1"/>
    <xf numFmtId="0" fontId="17" fillId="3" borderId="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center" vertical="center"/>
    </xf>
    <xf numFmtId="0" fontId="26" fillId="3" borderId="9" xfId="0" applyFont="1" applyFill="1" applyBorder="1" applyAlignment="1" applyProtection="1">
      <alignment horizontal="left"/>
    </xf>
    <xf numFmtId="0" fontId="14" fillId="3" borderId="0" xfId="0" applyFont="1" applyFill="1" applyProtection="1"/>
    <xf numFmtId="0" fontId="13" fillId="3" borderId="0" xfId="0" applyNumberFormat="1" applyFont="1" applyFill="1" applyBorder="1" applyAlignment="1" applyProtection="1">
      <alignment horizontal="left"/>
    </xf>
    <xf numFmtId="0" fontId="28" fillId="3" borderId="0" xfId="0" applyNumberFormat="1" applyFont="1" applyFill="1" applyBorder="1" applyAlignment="1" applyProtection="1">
      <alignment horizontal="left"/>
    </xf>
    <xf numFmtId="0" fontId="29" fillId="3" borderId="0" xfId="0" applyFont="1" applyFill="1" applyProtection="1"/>
    <xf numFmtId="0" fontId="27" fillId="3" borderId="0" xfId="0" applyFont="1" applyFill="1" applyProtection="1"/>
    <xf numFmtId="0" fontId="4" fillId="0" borderId="0" xfId="0" applyFont="1" applyProtection="1"/>
    <xf numFmtId="0" fontId="4" fillId="0" borderId="0" xfId="0" applyFont="1" applyBorder="1" applyProtection="1"/>
    <xf numFmtId="0" fontId="18" fillId="3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17" fillId="0" borderId="0" xfId="0" applyFont="1" applyProtection="1"/>
    <xf numFmtId="0" fontId="27" fillId="0" borderId="0" xfId="0" applyFont="1" applyProtection="1"/>
    <xf numFmtId="0" fontId="14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right"/>
    </xf>
    <xf numFmtId="0" fontId="19" fillId="3" borderId="0" xfId="0" applyFont="1" applyFill="1" applyBorder="1" applyAlignment="1" applyProtection="1">
      <alignment horizontal="center" vertical="center"/>
    </xf>
    <xf numFmtId="164" fontId="19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/>
    </xf>
    <xf numFmtId="0" fontId="17" fillId="0" borderId="0" xfId="0" applyFont="1" applyAlignment="1">
      <alignment horizontal="center" vertical="center"/>
    </xf>
    <xf numFmtId="0" fontId="0" fillId="0" borderId="0" xfId="0" applyFill="1"/>
    <xf numFmtId="0" fontId="17" fillId="3" borderId="4" xfId="0" applyFont="1" applyFill="1" applyBorder="1" applyAlignment="1" applyProtection="1">
      <alignment horizontal="center" vertical="center"/>
    </xf>
    <xf numFmtId="0" fontId="35" fillId="0" borderId="0" xfId="0" applyFont="1"/>
    <xf numFmtId="0" fontId="0" fillId="3" borderId="0" xfId="0" applyFill="1" applyBorder="1"/>
    <xf numFmtId="0" fontId="33" fillId="3" borderId="0" xfId="0" applyFont="1" applyFill="1" applyBorder="1"/>
    <xf numFmtId="0" fontId="0" fillId="3" borderId="0" xfId="0" applyFill="1"/>
    <xf numFmtId="0" fontId="35" fillId="3" borderId="0" xfId="0" applyFont="1" applyFill="1"/>
    <xf numFmtId="0" fontId="17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/>
    </xf>
    <xf numFmtId="0" fontId="32" fillId="3" borderId="0" xfId="0" applyFont="1" applyFill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0" fillId="3" borderId="0" xfId="0" applyFont="1" applyFill="1"/>
    <xf numFmtId="0" fontId="35" fillId="7" borderId="13" xfId="0" applyFont="1" applyFill="1" applyBorder="1"/>
    <xf numFmtId="0" fontId="36" fillId="7" borderId="7" xfId="0" applyFont="1" applyFill="1" applyBorder="1"/>
    <xf numFmtId="0" fontId="35" fillId="7" borderId="5" xfId="0" applyFont="1" applyFill="1" applyBorder="1"/>
    <xf numFmtId="0" fontId="35" fillId="7" borderId="8" xfId="0" applyFont="1" applyFill="1" applyBorder="1"/>
    <xf numFmtId="0" fontId="35" fillId="7" borderId="17" xfId="0" applyFont="1" applyFill="1" applyBorder="1"/>
    <xf numFmtId="0" fontId="35" fillId="7" borderId="14" xfId="0" applyFont="1" applyFill="1" applyBorder="1"/>
    <xf numFmtId="0" fontId="0" fillId="7" borderId="18" xfId="0" applyFont="1" applyFill="1" applyBorder="1"/>
    <xf numFmtId="0" fontId="0" fillId="7" borderId="0" xfId="0" applyFont="1" applyFill="1" applyBorder="1"/>
    <xf numFmtId="0" fontId="34" fillId="7" borderId="0" xfId="0" applyFont="1" applyFill="1" applyBorder="1"/>
    <xf numFmtId="0" fontId="33" fillId="7" borderId="12" xfId="0" applyFont="1" applyFill="1" applyBorder="1"/>
    <xf numFmtId="0" fontId="39" fillId="3" borderId="0" xfId="0" applyFont="1" applyFill="1"/>
    <xf numFmtId="0" fontId="0" fillId="3" borderId="0" xfId="0" applyFont="1" applyFill="1"/>
    <xf numFmtId="0" fontId="40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0" fillId="7" borderId="19" xfId="0" applyFont="1" applyFill="1" applyBorder="1"/>
    <xf numFmtId="0" fontId="0" fillId="7" borderId="15" xfId="0" applyFont="1" applyFill="1" applyBorder="1"/>
    <xf numFmtId="0" fontId="0" fillId="7" borderId="12" xfId="0" applyFont="1" applyFill="1" applyBorder="1"/>
    <xf numFmtId="0" fontId="0" fillId="7" borderId="16" xfId="0" applyFont="1" applyFill="1" applyBorder="1"/>
    <xf numFmtId="0" fontId="38" fillId="3" borderId="0" xfId="0" applyFont="1" applyFill="1"/>
    <xf numFmtId="0" fontId="42" fillId="3" borderId="0" xfId="0" applyFont="1" applyFill="1"/>
    <xf numFmtId="0" fontId="37" fillId="3" borderId="0" xfId="0" applyFont="1" applyFill="1"/>
    <xf numFmtId="0" fontId="20" fillId="3" borderId="4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left"/>
    </xf>
    <xf numFmtId="0" fontId="11" fillId="3" borderId="3" xfId="0" applyNumberFormat="1" applyFont="1" applyFill="1" applyBorder="1" applyAlignment="1" applyProtection="1">
      <alignment horizontal="left"/>
    </xf>
    <xf numFmtId="0" fontId="11" fillId="3" borderId="1" xfId="0" applyNumberFormat="1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7" fillId="3" borderId="7" xfId="0" applyNumberFormat="1" applyFont="1" applyFill="1" applyBorder="1" applyAlignment="1" applyProtection="1">
      <alignment horizontal="center"/>
    </xf>
    <xf numFmtId="0" fontId="7" fillId="3" borderId="5" xfId="0" applyNumberFormat="1" applyFont="1" applyFill="1" applyBorder="1" applyAlignment="1" applyProtection="1">
      <alignment horizontal="center"/>
    </xf>
    <xf numFmtId="0" fontId="7" fillId="3" borderId="8" xfId="0" applyNumberFormat="1" applyFont="1" applyFill="1" applyBorder="1" applyAlignment="1" applyProtection="1">
      <alignment horizontal="center"/>
    </xf>
    <xf numFmtId="0" fontId="20" fillId="3" borderId="6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6" fillId="3" borderId="3" xfId="0" applyFont="1" applyFill="1" applyBorder="1" applyAlignment="1" applyProtection="1">
      <alignment horizontal="left"/>
    </xf>
    <xf numFmtId="0" fontId="26" fillId="3" borderId="1" xfId="0" applyFont="1" applyFill="1" applyBorder="1" applyAlignment="1" applyProtection="1">
      <alignment horizontal="left"/>
    </xf>
    <xf numFmtId="0" fontId="20" fillId="3" borderId="7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6" fillId="3" borderId="10" xfId="0" applyFont="1" applyFill="1" applyBorder="1" applyAlignment="1" applyProtection="1">
      <alignment horizontal="left"/>
    </xf>
    <xf numFmtId="0" fontId="26" fillId="3" borderId="11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right"/>
    </xf>
    <xf numFmtId="0" fontId="24" fillId="3" borderId="0" xfId="0" applyFont="1" applyFill="1" applyAlignment="1" applyProtection="1">
      <alignment horizontal="left"/>
    </xf>
    <xf numFmtId="0" fontId="2" fillId="3" borderId="7" xfId="0" applyNumberFormat="1" applyFont="1" applyFill="1" applyBorder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left"/>
    </xf>
    <xf numFmtId="0" fontId="2" fillId="3" borderId="8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horizontal="center" vertical="center" textRotation="90"/>
    </xf>
    <xf numFmtId="0" fontId="20" fillId="6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right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</cellXfs>
  <cellStyles count="1">
    <cellStyle name="Normal" xfId="0" builtinId="0"/>
  </cellStyles>
  <dxfs count="7"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opLeftCell="A31" zoomScale="70" zoomScaleNormal="70" zoomScalePageLayoutView="70" workbookViewId="0">
      <selection activeCell="AL66" sqref="AL66:AP66"/>
    </sheetView>
  </sheetViews>
  <sheetFormatPr baseColWidth="10" defaultColWidth="0" defaultRowHeight="14" zeroHeight="1" x14ac:dyDescent="0"/>
  <cols>
    <col min="1" max="1" width="2.83203125" style="56" customWidth="1"/>
    <col min="2" max="2" width="32.33203125" style="56" customWidth="1"/>
    <col min="3" max="3" width="3.83203125" style="56" customWidth="1"/>
    <col min="4" max="4" width="2.5" style="56" customWidth="1"/>
    <col min="5" max="12" width="4.6640625" style="56" customWidth="1"/>
    <col min="13" max="13" width="3.33203125" style="56" customWidth="1"/>
    <col min="14" max="21" width="4.6640625" style="56" customWidth="1"/>
    <col min="22" max="22" width="2.83203125" style="56" customWidth="1"/>
    <col min="23" max="30" width="4.6640625" style="56" customWidth="1"/>
    <col min="31" max="31" width="2.83203125" style="56" customWidth="1"/>
    <col min="32" max="39" width="4.6640625" style="56" customWidth="1"/>
    <col min="40" max="40" width="2.5" style="56" customWidth="1"/>
    <col min="41" max="41" width="29.83203125" style="56" customWidth="1"/>
    <col min="42" max="42" width="4.33203125" style="56" customWidth="1"/>
    <col min="43" max="16384" width="15.5" style="56" hidden="1"/>
  </cols>
  <sheetData>
    <row r="1" spans="1:48" s="8" customFormat="1"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4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48" ht="18">
      <c r="A3" s="8"/>
      <c r="B3" s="118" t="s">
        <v>8</v>
      </c>
      <c r="C3" s="118"/>
      <c r="D3" s="118"/>
      <c r="E3" s="118"/>
      <c r="F3" s="118"/>
      <c r="G3" s="118"/>
      <c r="H3" s="118"/>
      <c r="I3" s="118"/>
      <c r="J3" s="8"/>
      <c r="K3" s="119" t="s">
        <v>9</v>
      </c>
      <c r="L3" s="119"/>
      <c r="M3" s="119"/>
      <c r="N3" s="119"/>
      <c r="O3" s="119"/>
      <c r="P3" s="119"/>
      <c r="Q3" s="119"/>
      <c r="R3" s="119"/>
      <c r="S3" s="8"/>
      <c r="T3" s="120" t="s">
        <v>10</v>
      </c>
      <c r="U3" s="120"/>
      <c r="V3" s="120"/>
      <c r="W3" s="120"/>
      <c r="X3" s="120"/>
      <c r="Y3" s="120"/>
      <c r="Z3" s="120"/>
      <c r="AA3" s="120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8" ht="1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ht="22.5" customHeight="1" thickBot="1">
      <c r="A5" s="8"/>
      <c r="B5" s="8"/>
      <c r="C5" s="8"/>
      <c r="D5" s="8"/>
      <c r="E5" s="105" t="s">
        <v>0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8"/>
      <c r="AO5" s="8"/>
      <c r="AP5" s="41"/>
      <c r="AQ5" s="41"/>
      <c r="AR5" s="41"/>
      <c r="AS5" s="41"/>
      <c r="AT5" s="41"/>
      <c r="AU5" s="57"/>
      <c r="AV5" s="57"/>
    </row>
    <row r="6" spans="1:48" ht="13.5" customHeight="1">
      <c r="A6" s="8"/>
      <c r="B6" s="121"/>
      <c r="C6" s="121"/>
      <c r="D6" s="8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10"/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0"/>
      <c r="W6" s="9">
        <v>17</v>
      </c>
      <c r="X6" s="9">
        <v>18</v>
      </c>
      <c r="Y6" s="9">
        <v>19</v>
      </c>
      <c r="Z6" s="9">
        <v>20</v>
      </c>
      <c r="AA6" s="9">
        <v>21</v>
      </c>
      <c r="AB6" s="9">
        <v>22</v>
      </c>
      <c r="AC6" s="9">
        <v>23</v>
      </c>
      <c r="AD6" s="9">
        <v>24</v>
      </c>
      <c r="AE6" s="10"/>
      <c r="AF6" s="9">
        <v>25</v>
      </c>
      <c r="AG6" s="9">
        <v>26</v>
      </c>
      <c r="AH6" s="9">
        <v>27</v>
      </c>
      <c r="AI6" s="9">
        <v>28</v>
      </c>
      <c r="AJ6" s="9">
        <v>29</v>
      </c>
      <c r="AK6" s="9">
        <v>30</v>
      </c>
      <c r="AL6" s="9">
        <v>31</v>
      </c>
      <c r="AM6" s="9">
        <v>32</v>
      </c>
      <c r="AN6" s="8"/>
      <c r="AO6" s="8"/>
      <c r="AP6" s="41"/>
      <c r="AQ6" s="58"/>
      <c r="AR6" s="41"/>
      <c r="AS6" s="58"/>
      <c r="AT6" s="41"/>
      <c r="AU6" s="59"/>
      <c r="AV6" s="57"/>
    </row>
    <row r="7" spans="1:48" ht="16" thickBot="1">
      <c r="A7" s="8"/>
      <c r="B7" s="8"/>
      <c r="C7" s="8"/>
      <c r="D7" s="11"/>
      <c r="E7" s="12">
        <v>128</v>
      </c>
      <c r="F7" s="12">
        <v>64</v>
      </c>
      <c r="G7" s="12">
        <v>32</v>
      </c>
      <c r="H7" s="12">
        <v>16</v>
      </c>
      <c r="I7" s="12">
        <v>8</v>
      </c>
      <c r="J7" s="13">
        <v>4</v>
      </c>
      <c r="K7" s="12">
        <v>2</v>
      </c>
      <c r="L7" s="12">
        <v>1</v>
      </c>
      <c r="M7" s="14" t="s">
        <v>1</v>
      </c>
      <c r="N7" s="12">
        <v>128</v>
      </c>
      <c r="O7" s="12">
        <v>64</v>
      </c>
      <c r="P7" s="12">
        <v>32</v>
      </c>
      <c r="Q7" s="12">
        <v>16</v>
      </c>
      <c r="R7" s="12">
        <v>8</v>
      </c>
      <c r="S7" s="13">
        <v>4</v>
      </c>
      <c r="T7" s="12">
        <v>2</v>
      </c>
      <c r="U7" s="12">
        <v>1</v>
      </c>
      <c r="V7" s="14" t="s">
        <v>1</v>
      </c>
      <c r="W7" s="12">
        <v>128</v>
      </c>
      <c r="X7" s="12">
        <v>64</v>
      </c>
      <c r="Y7" s="12">
        <v>32</v>
      </c>
      <c r="Z7" s="12">
        <v>16</v>
      </c>
      <c r="AA7" s="12">
        <v>8</v>
      </c>
      <c r="AB7" s="13">
        <v>4</v>
      </c>
      <c r="AC7" s="12">
        <v>2</v>
      </c>
      <c r="AD7" s="12">
        <v>1</v>
      </c>
      <c r="AE7" s="14" t="s">
        <v>1</v>
      </c>
      <c r="AF7" s="12">
        <v>128</v>
      </c>
      <c r="AG7" s="12">
        <v>64</v>
      </c>
      <c r="AH7" s="12">
        <v>32</v>
      </c>
      <c r="AI7" s="12">
        <v>16</v>
      </c>
      <c r="AJ7" s="12">
        <v>8</v>
      </c>
      <c r="AK7" s="13">
        <v>4</v>
      </c>
      <c r="AL7" s="12">
        <v>2</v>
      </c>
      <c r="AM7" s="12">
        <v>1</v>
      </c>
      <c r="AN7" s="8"/>
      <c r="AO7" s="8"/>
      <c r="AP7" s="41"/>
      <c r="AQ7" s="41"/>
      <c r="AR7" s="41"/>
      <c r="AS7" s="41"/>
      <c r="AT7" s="41"/>
      <c r="AU7" s="57"/>
      <c r="AV7" s="57"/>
    </row>
    <row r="8" spans="1:48" ht="15.75" customHeight="1" thickBot="1">
      <c r="A8" s="8"/>
      <c r="B8" s="50" t="s">
        <v>11</v>
      </c>
      <c r="C8" s="15">
        <v>21</v>
      </c>
      <c r="D8" s="11"/>
      <c r="E8" s="16">
        <v>1</v>
      </c>
      <c r="F8" s="17">
        <v>1</v>
      </c>
      <c r="G8" s="17">
        <v>0</v>
      </c>
      <c r="H8" s="18">
        <v>0</v>
      </c>
      <c r="I8" s="16">
        <v>0</v>
      </c>
      <c r="J8" s="17">
        <v>0</v>
      </c>
      <c r="K8" s="19">
        <v>0</v>
      </c>
      <c r="L8" s="20">
        <v>0</v>
      </c>
      <c r="M8" s="21" t="s">
        <v>1</v>
      </c>
      <c r="N8" s="22">
        <v>1</v>
      </c>
      <c r="O8" s="19">
        <v>0</v>
      </c>
      <c r="P8" s="19">
        <v>1</v>
      </c>
      <c r="Q8" s="20">
        <v>0</v>
      </c>
      <c r="R8" s="22">
        <v>1</v>
      </c>
      <c r="S8" s="19">
        <v>0</v>
      </c>
      <c r="T8" s="19">
        <v>0</v>
      </c>
      <c r="U8" s="20">
        <v>0</v>
      </c>
      <c r="V8" s="21" t="s">
        <v>1</v>
      </c>
      <c r="W8" s="22">
        <v>0</v>
      </c>
      <c r="X8" s="19">
        <v>0</v>
      </c>
      <c r="Y8" s="19">
        <v>0</v>
      </c>
      <c r="Z8" s="20">
        <v>0</v>
      </c>
      <c r="AA8" s="22">
        <v>1</v>
      </c>
      <c r="AB8" s="19">
        <v>0</v>
      </c>
      <c r="AC8" s="19">
        <v>1</v>
      </c>
      <c r="AD8" s="20">
        <v>1</v>
      </c>
      <c r="AE8" s="21" t="s">
        <v>1</v>
      </c>
      <c r="AF8" s="22">
        <v>0</v>
      </c>
      <c r="AG8" s="19">
        <v>0</v>
      </c>
      <c r="AH8" s="19">
        <v>0</v>
      </c>
      <c r="AI8" s="20">
        <v>0</v>
      </c>
      <c r="AJ8" s="22">
        <v>1</v>
      </c>
      <c r="AK8" s="19">
        <v>1</v>
      </c>
      <c r="AL8" s="19">
        <v>0</v>
      </c>
      <c r="AM8" s="20">
        <v>1</v>
      </c>
      <c r="AN8" s="8"/>
      <c r="AO8" s="8"/>
      <c r="AP8" s="41"/>
      <c r="AQ8" s="60"/>
      <c r="AR8" s="41"/>
      <c r="AS8" s="41"/>
      <c r="AT8" s="41"/>
      <c r="AU8" s="57"/>
      <c r="AV8" s="57"/>
    </row>
    <row r="9" spans="1:48" ht="16" thickBot="1">
      <c r="A9" s="8"/>
      <c r="B9" s="8"/>
      <c r="C9" s="8"/>
      <c r="D9" s="23"/>
      <c r="E9" s="24"/>
      <c r="F9" s="24"/>
      <c r="G9" s="25"/>
      <c r="H9" s="25"/>
      <c r="I9" s="26"/>
      <c r="J9" s="2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8" ht="21.75" customHeight="1" thickBot="1">
      <c r="A10" s="8"/>
      <c r="B10" s="122" t="s">
        <v>2</v>
      </c>
      <c r="C10" s="123"/>
      <c r="D10" s="27"/>
      <c r="E10" s="124">
        <f>SUM(E7*E8,F7*F8,G7*G8,H7*H8,I7*I8,J7*J8,K7*K8,L7*L8)</f>
        <v>192</v>
      </c>
      <c r="F10" s="125"/>
      <c r="G10" s="125"/>
      <c r="H10" s="125"/>
      <c r="I10" s="125"/>
      <c r="J10" s="125"/>
      <c r="K10" s="125"/>
      <c r="L10" s="126"/>
      <c r="M10" s="28" t="s">
        <v>1</v>
      </c>
      <c r="N10" s="103">
        <f>SUM(N7*N8,O7*O8,P7*P8,Q7*Q8,R7*R8,S7*S8,T7*T8,U7*U8)</f>
        <v>168</v>
      </c>
      <c r="O10" s="103"/>
      <c r="P10" s="103"/>
      <c r="Q10" s="103"/>
      <c r="R10" s="103"/>
      <c r="S10" s="103"/>
      <c r="T10" s="103"/>
      <c r="U10" s="103"/>
      <c r="V10" s="28" t="s">
        <v>1</v>
      </c>
      <c r="W10" s="103">
        <f>SUM(W7*W8,X7*X8,Y7*Y8,Z7*Z8,AA7*AA8,AB7*AB8,AC7*AC8,AD7*AD8)</f>
        <v>11</v>
      </c>
      <c r="X10" s="103"/>
      <c r="Y10" s="103"/>
      <c r="Z10" s="103"/>
      <c r="AA10" s="103"/>
      <c r="AB10" s="103"/>
      <c r="AC10" s="103"/>
      <c r="AD10" s="103"/>
      <c r="AE10" s="28" t="s">
        <v>1</v>
      </c>
      <c r="AF10" s="103">
        <f>SUM(AF7*AF8,AG7*AG8,AH7*AH8,AI7*AI8,AJ7*AJ8,AK7*AK8,AL7*AL8,AM7*AM8)</f>
        <v>13</v>
      </c>
      <c r="AG10" s="103"/>
      <c r="AH10" s="103"/>
      <c r="AI10" s="103"/>
      <c r="AJ10" s="103"/>
      <c r="AK10" s="103"/>
      <c r="AL10" s="103"/>
      <c r="AM10" s="103"/>
      <c r="AN10" s="29"/>
      <c r="AP10" s="8"/>
      <c r="AQ10" s="8"/>
      <c r="AR10" s="8"/>
      <c r="AS10" s="8"/>
      <c r="AT10" s="8"/>
    </row>
    <row r="11" spans="1:48" ht="16.5" customHeight="1" thickBot="1">
      <c r="A11" s="8"/>
      <c r="B11" s="8"/>
      <c r="C11" s="30"/>
      <c r="D11" s="27"/>
      <c r="E11" s="31"/>
      <c r="F11" s="31"/>
      <c r="G11" s="31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31"/>
      <c r="V11" s="32"/>
      <c r="W11" s="31"/>
      <c r="X11" s="31"/>
      <c r="Y11" s="31"/>
      <c r="Z11" s="31"/>
      <c r="AA11" s="31"/>
      <c r="AB11" s="31"/>
      <c r="AC11" s="31"/>
      <c r="AD11" s="31"/>
      <c r="AE11" s="32"/>
      <c r="AF11" s="31"/>
      <c r="AG11" s="31"/>
      <c r="AH11" s="31"/>
      <c r="AI11" s="31"/>
      <c r="AJ11" s="31"/>
      <c r="AK11" s="31"/>
      <c r="AL11" s="31"/>
      <c r="AM11" s="31"/>
      <c r="AN11" s="8"/>
      <c r="AO11" s="8"/>
      <c r="AP11" s="8"/>
      <c r="AQ11" s="8"/>
      <c r="AR11" s="8"/>
      <c r="AS11" s="8"/>
      <c r="AT11" s="8"/>
    </row>
    <row r="12" spans="1:48" ht="21.75" customHeight="1" thickBot="1">
      <c r="A12" s="8"/>
      <c r="B12" s="127" t="s">
        <v>3</v>
      </c>
      <c r="C12" s="128"/>
      <c r="D12" s="8"/>
      <c r="E12" s="103">
        <f>SUM(IF(C8&gt;=E6,E7*E8,E7*0),IF(C8&gt;=F6,F7*F8,F7*0),IF(C8&gt;=G6,G7*G8,G7*0),IF(C8&gt;=H6,H7*H8,H7*0),IF(C8&gt;=I6,I7*I8,I7*0),IF(C8&gt;=J6,J7*J8,J7*0),IF(C8&gt;=K6,K7*K8,K7*0),IF(C8&gt;=L6,L7*L8,L7*0))</f>
        <v>192</v>
      </c>
      <c r="F12" s="103"/>
      <c r="G12" s="103"/>
      <c r="H12" s="103"/>
      <c r="I12" s="103"/>
      <c r="J12" s="103"/>
      <c r="K12" s="103"/>
      <c r="L12" s="103"/>
      <c r="M12" s="28" t="s">
        <v>1</v>
      </c>
      <c r="N12" s="103">
        <f>SUM(IF(C8&gt;=N6,N7*N8,N7*0),IF(C8&gt;=O6,O7*O8,O7*0),IF(C8&gt;=P6,P7*P8,P7*0),IF(C8&gt;=Q6,Q7*Q8,Q7*0),IF(C8&gt;=R6,R7*R8,R7*0),IF(C8&gt;=S6,S7*S8,S7*0),IF(C8&gt;=T6,T7*T8,T7*0),IF(C8&gt;=U6,U7*U8,U7*0))</f>
        <v>168</v>
      </c>
      <c r="O12" s="103"/>
      <c r="P12" s="103"/>
      <c r="Q12" s="103"/>
      <c r="R12" s="103"/>
      <c r="S12" s="103"/>
      <c r="T12" s="103"/>
      <c r="U12" s="103"/>
      <c r="V12" s="28" t="s">
        <v>1</v>
      </c>
      <c r="W12" s="103">
        <f>SUM(IF(C8&gt;=W6,W7*W8,W7*0),IF(C8&gt;=X6,X7*X8,X7*0),IF(C8&gt;=Y6,Y7*Y8,Y7*0),IF(C8&gt;=Z6,Z7*Z8,Z7*0),IF(C8&gt;=AA6,AA7*AA8,AA7*0),IF(C8&gt;=AB6,AB7*AB8,AB7*0),IF(C8&gt;=AC6,AC7*AC8,AC7*0),IF(C8&gt;=AD6,AD7*AD8,AD7*0))</f>
        <v>8</v>
      </c>
      <c r="X12" s="103"/>
      <c r="Y12" s="103"/>
      <c r="Z12" s="103"/>
      <c r="AA12" s="103"/>
      <c r="AB12" s="103"/>
      <c r="AC12" s="103"/>
      <c r="AD12" s="103"/>
      <c r="AE12" s="28" t="s">
        <v>1</v>
      </c>
      <c r="AF12" s="103">
        <f>SUM(IF(C8&gt;=AF6,AF7*AF8,AF7*0),IF(C8&gt;=AG6,AG7*AG8,AG7*0),IF(C8&gt;=AH6,AH7*AH8,AH7*0),IF(C8&gt;=AI6,AI7*AI8,AI7*0),IF(C8&gt;=AJ6,AJ7*AJ8,AJ7*0),IF(C8&gt;=AK6,AK7*AK8,AK7*0),IF(C8&gt;=AL6,AL7*AL8,AL7*0),IF(C8&gt;=AM6,AM7*AM8,AM7*0))</f>
        <v>0</v>
      </c>
      <c r="AG12" s="103"/>
      <c r="AH12" s="117"/>
      <c r="AI12" s="103"/>
      <c r="AJ12" s="103"/>
      <c r="AK12" s="103"/>
      <c r="AL12" s="103"/>
      <c r="AM12" s="103"/>
      <c r="AN12" s="8"/>
      <c r="AP12" s="8"/>
      <c r="AQ12" s="8"/>
      <c r="AR12" s="8"/>
      <c r="AS12" s="8"/>
      <c r="AT12" s="8"/>
    </row>
    <row r="13" spans="1:48" s="61" customFormat="1" ht="14.25" customHeight="1" thickBot="1">
      <c r="A13" s="33"/>
      <c r="B13" s="34"/>
      <c r="C13" s="34"/>
      <c r="D13" s="33"/>
      <c r="E13" s="35">
        <f>IF(E12&gt;=128,1,0)</f>
        <v>1</v>
      </c>
      <c r="F13" s="36">
        <f>IF((E12-(E13*128))&gt;=64,1,0)</f>
        <v>1</v>
      </c>
      <c r="G13" s="36">
        <f>IF((E12-(E13*128)-(F13*64))&gt;=32,1,0)</f>
        <v>0</v>
      </c>
      <c r="H13" s="37">
        <f>IF((E12-(E13*128)-(F13*64)-(G13*32))&gt;=16,1,0)</f>
        <v>0</v>
      </c>
      <c r="I13" s="35">
        <f>IF((E12-(E13*128)-(F13*64)-(G13*32)-(H13*16))&gt;=8,1,0)</f>
        <v>0</v>
      </c>
      <c r="J13" s="36">
        <f>IF((E12-(E13*128)-(F13*64)-(G13*32)-(H13*16)-(I13*8))&gt;=4,1,0)</f>
        <v>0</v>
      </c>
      <c r="K13" s="36">
        <f>IF((E12-(E13*128)-(F13*64)-(G13*32)-(H13*16)-(I13*8)-(J13*4))&gt;=2,1,0)</f>
        <v>0</v>
      </c>
      <c r="L13" s="37">
        <f>IF((E12-(E13*128)-(F13*64)-(G13*32)-(H13*16)-(I13*8)-(J13*4)-(K13*2))&gt;=1,1,0)</f>
        <v>0</v>
      </c>
      <c r="M13" s="38" t="s">
        <v>1</v>
      </c>
      <c r="N13" s="35">
        <f>IF(N12&gt;=128,1,0)</f>
        <v>1</v>
      </c>
      <c r="O13" s="36">
        <f>IF((N12-(N13*128))&gt;=64,1,0)</f>
        <v>0</v>
      </c>
      <c r="P13" s="36">
        <f>IF((N12-(N13*128)-(O13*64))&gt;=32,1,0)</f>
        <v>1</v>
      </c>
      <c r="Q13" s="37">
        <f>IF((N12-(N13*128)-(O13*64)-(P13*32))&gt;=16,1,0)</f>
        <v>0</v>
      </c>
      <c r="R13" s="35">
        <f>IF((N12-(N13*128)-(O13*64)-(P13*32)-(Q13*16))&gt;=8,1,0)</f>
        <v>1</v>
      </c>
      <c r="S13" s="36">
        <f>IF((N12-(N13*128)-(O13*64)-(P13*32)-(Q13*16)-(R13*8))&gt;=4,1,0)</f>
        <v>0</v>
      </c>
      <c r="T13" s="36">
        <f>IF((N12-(N13*128)-(O13*64)-(P13*32)-(Q13*16)-(R13*8)-(S13*4))&gt;=2,1,0)</f>
        <v>0</v>
      </c>
      <c r="U13" s="37">
        <f>IF((N12-(N13*128)-(O13*64)-(P13*32)-(Q13*16)-(R13*8)-(S13*4)-(T13*2))&gt;=1,1,0)</f>
        <v>0</v>
      </c>
      <c r="V13" s="38" t="s">
        <v>1</v>
      </c>
      <c r="W13" s="35">
        <f>IF(W12&gt;=128,1,0)</f>
        <v>0</v>
      </c>
      <c r="X13" s="36">
        <f>IF((W12-(W13*128))&gt;=64,1,0)</f>
        <v>0</v>
      </c>
      <c r="Y13" s="36">
        <f>IF((W12-(W13*128)-(X13*64))&gt;=32,1,0)</f>
        <v>0</v>
      </c>
      <c r="Z13" s="37">
        <f>IF((W12-(W13*128)-(X13*64)-(Y13*32))&gt;=16,1,0)</f>
        <v>0</v>
      </c>
      <c r="AA13" s="35">
        <f>IF((W12-(W13*128)-(X13*64)-(Y13*32)-(Z13*16))&gt;=8,1,0)</f>
        <v>1</v>
      </c>
      <c r="AB13" s="36">
        <f>IF((W12-(W13*128)-(X13*64)-(Y13*32)-(Z13*16)-(AA13*8))&gt;=4,1,0)</f>
        <v>0</v>
      </c>
      <c r="AC13" s="36">
        <f>IF((W12-(W13*128)-(X13*64)-(Y13*32)-(Z13*16)-(AA13*8)-(AB13*4))&gt;=2,1,0)</f>
        <v>0</v>
      </c>
      <c r="AD13" s="37">
        <f>IF((W12-(W13*128)-(X13*64)-(Y13*32)-(Z13*16)-(AA13*8)-(AB13*4)-(AC13*2))&gt;=1,1,0)</f>
        <v>0</v>
      </c>
      <c r="AE13" s="38" t="s">
        <v>1</v>
      </c>
      <c r="AF13" s="35">
        <f>IF(AF12&gt;=128,1,0)</f>
        <v>0</v>
      </c>
      <c r="AG13" s="36">
        <f>IF((AF12-(AF13*128))&gt;=64,1,0)</f>
        <v>0</v>
      </c>
      <c r="AH13" s="36">
        <f>IF((AF12-(AF13*128)-(AG13*64))&gt;=32,1,0)</f>
        <v>0</v>
      </c>
      <c r="AI13" s="37">
        <f>IF((AF12-(AF13*128)-(AG13*64)-(AH13*32))&gt;=16,1,0)</f>
        <v>0</v>
      </c>
      <c r="AJ13" s="35">
        <f>IF((AF12-(AF13*128)-(AG13*64)-(AH13*32)-(AI13*16))&gt;=8,1,0)</f>
        <v>0</v>
      </c>
      <c r="AK13" s="36">
        <f>IF((AF12-(AF13*128)-(AG13*64)-(AH13*32)-(AI13*16)-(AJ13*8))&gt;=4,1,0)</f>
        <v>0</v>
      </c>
      <c r="AL13" s="36">
        <f>IF((AF12-(AF13*128)-(AG13*64)-(AH13*32)-(AI13*16)-(AJ13*8)-(AK13*4))&gt;=2,1,0)</f>
        <v>0</v>
      </c>
      <c r="AM13" s="37">
        <f>IF((AF12-(AF13*128)-(AG13*64)-(AH13*32)-(AI13*16)-(AJ13*8)-(AK13*4)-(AL13*2))&gt;=1,1,0)</f>
        <v>0</v>
      </c>
      <c r="AN13" s="33"/>
      <c r="AO13" s="33"/>
      <c r="AP13" s="33"/>
      <c r="AQ13" s="33"/>
      <c r="AR13" s="33"/>
      <c r="AS13" s="33"/>
      <c r="AT13" s="33"/>
    </row>
    <row r="14" spans="1:48" ht="21.75" customHeight="1" thickBot="1">
      <c r="A14" s="8"/>
      <c r="B14" s="122" t="s">
        <v>5</v>
      </c>
      <c r="C14" s="123"/>
      <c r="D14" s="8"/>
      <c r="E14" s="103">
        <f>SUM(IF(C8&gt;=E6,E7*E8,E7*0),IF(C8&gt;=F6,F7*F8,F7*0),IF(C8&gt;=G6,G7*G8,G7*0),IF(C8&gt;=H6,H7*H8,H7*0),IF(C8&gt;=I6,I7*I8,I7*0),IF(C8&gt;=J6,J7*J8,J7*0),IF(C8&gt;=K6,K7*K8,K7*0),IF(C8&gt;=L6,L7*L8,L7*0))</f>
        <v>192</v>
      </c>
      <c r="F14" s="103"/>
      <c r="G14" s="103"/>
      <c r="H14" s="103"/>
      <c r="I14" s="103"/>
      <c r="J14" s="103"/>
      <c r="K14" s="103"/>
      <c r="L14" s="103"/>
      <c r="M14" s="28" t="s">
        <v>1</v>
      </c>
      <c r="N14" s="103">
        <f>SUM(IF(C8&gt;=N6,N7*N8,N7*0),IF(C8&gt;=O6,O7*O8,O7*0),IF(C8&gt;=P6,P7*P8,P7*0),IF(C8&gt;=Q6,Q7*Q8,Q7*0),IF(C8&gt;=R6,R7*R8,R7*0),IF(C8&gt;=S6,S7*S8,S7*0),IF(C8&gt;=T6,T7*T8,T7*0),IF(C8&gt;=U6,U7*U8,U7*0))</f>
        <v>168</v>
      </c>
      <c r="O14" s="103"/>
      <c r="P14" s="103"/>
      <c r="Q14" s="103"/>
      <c r="R14" s="103"/>
      <c r="S14" s="103"/>
      <c r="T14" s="103"/>
      <c r="U14" s="103"/>
      <c r="V14" s="28" t="s">
        <v>1</v>
      </c>
      <c r="W14" s="103">
        <f>SUM(IF(C8&gt;=W6,W7*W8,W7*0),IF(C8&gt;=X6,X7*X8,X7*0),IF(C8&gt;=Y6,Y7*Y8,Y7*0),IF(C8&gt;=Z6,Z7*Z8,Z7*0),IF(C8&gt;=AA6,AA7*AA8,AA7*0),IF(C8&gt;=AB6,AB7*AB8,AB7*0),IF(C8&gt;=AC6,AC7*AC8,AC7*0),IF(C8&gt;=AD6,AD7*AD8,AD7*0))</f>
        <v>8</v>
      </c>
      <c r="X14" s="103"/>
      <c r="Y14" s="103"/>
      <c r="Z14" s="103"/>
      <c r="AA14" s="103"/>
      <c r="AB14" s="103"/>
      <c r="AC14" s="103"/>
      <c r="AD14" s="103"/>
      <c r="AE14" s="28" t="s">
        <v>1</v>
      </c>
      <c r="AF14" s="103">
        <f>SUM(IF(C8&gt;=AF6,AF7*AF8,AF7*0),IF(C8&gt;=AG6,AG7*AG8,AG7*0),IF(C8&gt;=AH6,AH7*AH8,AH7*0),IF(C8&gt;=AI6,AI7*AI8,AI7*0),IF(C8&gt;=AJ6,AJ7*AJ8,AJ7*0),IF(C8&gt;=AK6,AK7*AK8,AK7*0),IF(C8&gt;=AL6,AL7*AL8,AL7*0),IF(C8&gt;=AM6,AM7*AM8,AM7*0),1)</f>
        <v>1</v>
      </c>
      <c r="AG14" s="103"/>
      <c r="AH14" s="103"/>
      <c r="AI14" s="103"/>
      <c r="AJ14" s="103"/>
      <c r="AK14" s="103"/>
      <c r="AL14" s="103"/>
      <c r="AM14" s="103"/>
      <c r="AN14" s="8"/>
      <c r="AO14" s="8"/>
      <c r="AP14" s="8"/>
      <c r="AQ14" s="8"/>
      <c r="AR14" s="8"/>
      <c r="AS14" s="8"/>
      <c r="AT14" s="8"/>
    </row>
    <row r="15" spans="1:48" s="61" customFormat="1" ht="14.25" customHeight="1" thickBot="1">
      <c r="A15" s="33"/>
      <c r="B15" s="34"/>
      <c r="C15" s="34"/>
      <c r="D15" s="33"/>
      <c r="E15" s="35">
        <f>IF(E14&gt;=128,1,0)</f>
        <v>1</v>
      </c>
      <c r="F15" s="36">
        <f>IF((E14-(E15*128))&gt;=64,1,0)</f>
        <v>1</v>
      </c>
      <c r="G15" s="36">
        <f>IF((E14-(E15*128)-(F15*64))&gt;=32,1,0)</f>
        <v>0</v>
      </c>
      <c r="H15" s="37">
        <f>IF((E14-(E15*128)-(F15*64)-(G15*32))&gt;=16,1,0)</f>
        <v>0</v>
      </c>
      <c r="I15" s="35">
        <f>IF((E14-(E15*128)-(F15*64)-(G15*32)-(H15*16))&gt;=8,1,0)</f>
        <v>0</v>
      </c>
      <c r="J15" s="36">
        <f>IF((E14-(E15*128)-(F15*64)-(G15*32)-(H15*16)-(I15*8))&gt;=4,1,0)</f>
        <v>0</v>
      </c>
      <c r="K15" s="36">
        <f>IF((E14-(E15*128)-(F15*64)-(G15*32)-(H15*16)-(I15*8)-(J15*4))&gt;=2,1,0)</f>
        <v>0</v>
      </c>
      <c r="L15" s="37">
        <f>IF((E14-(E15*128)-(F15*64)-(G15*32)-(H15*16)-(I15*8)-(J15*4)-(K15*2))&gt;=1,1,0)</f>
        <v>0</v>
      </c>
      <c r="M15" s="38" t="s">
        <v>1</v>
      </c>
      <c r="N15" s="35">
        <f>IF(N14&gt;=128,1,0)</f>
        <v>1</v>
      </c>
      <c r="O15" s="36">
        <f>IF((N14-(N15*128))&gt;=64,1,0)</f>
        <v>0</v>
      </c>
      <c r="P15" s="36">
        <f>IF((N14-(N15*128)-(O15*64))&gt;=32,1,0)</f>
        <v>1</v>
      </c>
      <c r="Q15" s="37">
        <f>IF((N14-(N15*128)-(O15*64)-(P15*32))&gt;=16,1,0)</f>
        <v>0</v>
      </c>
      <c r="R15" s="35">
        <f>IF((N14-(N15*128)-(O15*64)-(P15*32)-(Q15*16))&gt;=8,1,0)</f>
        <v>1</v>
      </c>
      <c r="S15" s="36">
        <f>IF((N14-(N15*128)-(O15*64)-(P15*32)-(Q15*16)-(R15*8))&gt;=4,1,0)</f>
        <v>0</v>
      </c>
      <c r="T15" s="36">
        <f>IF((N14-(N15*128)-(O15*64)-(P15*32)-(Q15*16)-(R15*8)-(S15*4))&gt;=2,1,0)</f>
        <v>0</v>
      </c>
      <c r="U15" s="37">
        <f>IF((N14-(N15*128)-(O15*64)-(P15*32)-(Q15*16)-(R15*8)-(S15*4)-(T15*2))&gt;=1,1,0)</f>
        <v>0</v>
      </c>
      <c r="V15" s="38" t="s">
        <v>1</v>
      </c>
      <c r="W15" s="35">
        <f>IF(W14&gt;=128,1,0)</f>
        <v>0</v>
      </c>
      <c r="X15" s="36">
        <f>IF((W14-(W15*128))&gt;=64,1,0)</f>
        <v>0</v>
      </c>
      <c r="Y15" s="36">
        <f>IF((W14-(W15*128)-(X15*64))&gt;=32,1,0)</f>
        <v>0</v>
      </c>
      <c r="Z15" s="37">
        <f>IF((W14-(W15*128)-(X15*64)-(Y15*32))&gt;=16,1,0)</f>
        <v>0</v>
      </c>
      <c r="AA15" s="35">
        <f>IF((W14-(W15*128)-(X15*64)-(Y15*32)-(Z15*16))&gt;=8,1,0)</f>
        <v>1</v>
      </c>
      <c r="AB15" s="36">
        <f>IF((W14-(W15*128)-(X15*64)-(Y15*32)-(Z15*16)-(AA15*8))&gt;=4,1,0)</f>
        <v>0</v>
      </c>
      <c r="AC15" s="36">
        <f>IF((W14-(W15*128)-(X15*64)-(Y15*32)-(Z15*16)-(AA15*8)-(AB15*4))&gt;=2,1,0)</f>
        <v>0</v>
      </c>
      <c r="AD15" s="37">
        <f>IF((W14-(W15*128)-(X15*64)-(Y15*32)-(Z15*16)-(AA15*8)-(AB15*4)-(AC15*2))&gt;=1,1,0)</f>
        <v>0</v>
      </c>
      <c r="AE15" s="38" t="s">
        <v>1</v>
      </c>
      <c r="AF15" s="35">
        <f>IF(AF14&gt;=128,1,0)</f>
        <v>0</v>
      </c>
      <c r="AG15" s="36">
        <f>IF((AF14-(AF15*128))&gt;=64,1,0)</f>
        <v>0</v>
      </c>
      <c r="AH15" s="36">
        <f>IF((AF14-(AF15*128)-(AG15*64))&gt;=32,1,0)</f>
        <v>0</v>
      </c>
      <c r="AI15" s="37">
        <f>IF((AF14-(AF15*128)-(AG15*64)-(AH15*32))&gt;=16,1,0)</f>
        <v>0</v>
      </c>
      <c r="AJ15" s="35">
        <f>IF((AF14-(AF15*128)-(AG15*64)-(AH15*32)-(AI15*16))&gt;=8,1,0)</f>
        <v>0</v>
      </c>
      <c r="AK15" s="36">
        <f>IF((AF14-(AF15*128)-(AG15*64)-(AH15*32)-(AI15*16)-(AJ15*8))&gt;=4,1,0)</f>
        <v>0</v>
      </c>
      <c r="AL15" s="36">
        <f>IF((AF14-(AF15*128)-(AG15*64)-(AH15*32)-(AI15*16)-(AJ15*8)-(AK15*4))&gt;=2,1,0)</f>
        <v>0</v>
      </c>
      <c r="AM15" s="37">
        <f>IF((AF14-(AF15*128)-(AG15*64)-(AH15*32)-(AI15*16)-(AJ15*8)-(AK15*4)-(AL15*2))&gt;=1,1,0)</f>
        <v>1</v>
      </c>
      <c r="AN15" s="33"/>
      <c r="AO15" s="33"/>
      <c r="AP15" s="33"/>
      <c r="AQ15" s="33"/>
      <c r="AR15" s="33"/>
      <c r="AS15" s="33"/>
      <c r="AT15" s="33"/>
    </row>
    <row r="16" spans="1:48" ht="21.75" customHeight="1" thickBot="1">
      <c r="A16" s="8"/>
      <c r="B16" s="122" t="s">
        <v>6</v>
      </c>
      <c r="C16" s="123"/>
      <c r="D16" s="8"/>
      <c r="E16" s="103">
        <f>SUM(IF(C8&gt;=E6,E7*E8,E7*1),IF(C8&gt;=F6,F7*F8,F7*1),IF(C8&gt;=G6,G7*G8,G7*1),IF(C8&gt;=H6,H7*H8,H7*1),IF(C8&gt;=I6,I7*I8,I7*1),IF(C8&gt;=J6,J7*J8,J7*1),IF(C8&gt;=K6,K7*K8,K7*1),IF(C8&gt;=L6,L7*L8,L7*1))</f>
        <v>192</v>
      </c>
      <c r="F16" s="103"/>
      <c r="G16" s="103"/>
      <c r="H16" s="103"/>
      <c r="I16" s="103"/>
      <c r="J16" s="103"/>
      <c r="K16" s="103"/>
      <c r="L16" s="103"/>
      <c r="M16" s="28" t="s">
        <v>1</v>
      </c>
      <c r="N16" s="103">
        <f>SUM(IF(C8&gt;=N6,N7*N8,N7*1),IF(C8&gt;=O6,O7*O8,O7*1),IF(C8&gt;=P6,P7*P8,P7*1),IF(C8&gt;=Q6,Q7*Q8,Q7*1),IF(C8&gt;=R6,R7*R8,R7*1),IF(C8&gt;=S6,S7*S8,S7*1),IF(C8&gt;=T6,T7*T8,T7*1),IF(C8&gt;=U6,U7*U8,U7*1))</f>
        <v>168</v>
      </c>
      <c r="O16" s="103"/>
      <c r="P16" s="103"/>
      <c r="Q16" s="103"/>
      <c r="R16" s="103"/>
      <c r="S16" s="103"/>
      <c r="T16" s="103"/>
      <c r="U16" s="103"/>
      <c r="V16" s="28" t="s">
        <v>1</v>
      </c>
      <c r="W16" s="103">
        <f>SUM(IF(C8&gt;=W6,W7*W8,W7*1),IF(C8&gt;=X6,X7*X8,X7*1),IF(C8&gt;=Y6,Y7*Y8,Y7*1),IF(C8&gt;=Z6,Z7*Z8,Z7*1),IF(C8&gt;=AA6,AA7*AA8,AA7*1),IF(C8&gt;=AB6,AB7*AB8,AB7*1),IF(C8&gt;=AC6,AC7*AC8,AC7*1),IF(C8&gt;=AD6,AD7*AD8,AD7*1))</f>
        <v>15</v>
      </c>
      <c r="X16" s="103"/>
      <c r="Y16" s="103"/>
      <c r="Z16" s="103"/>
      <c r="AA16" s="103"/>
      <c r="AB16" s="103"/>
      <c r="AC16" s="103"/>
      <c r="AD16" s="103"/>
      <c r="AE16" s="28" t="s">
        <v>1</v>
      </c>
      <c r="AF16" s="103">
        <f>SUM(IF(C8&gt;=AF6,AF7*AF8,AF7*1),IF(C8&gt;=AG6,AG7*AG8,AG7*1),IF(C8&gt;=AH6,AH7*AH8,AH7*1),IF(C8&gt;=AI6,AI7*AI8,AI7*1),IF(C8&gt;=AJ6,AJ7*AJ8,AJ7*1),IF(C8&gt;=AK6,AK7*AK8,AK7*1),IF(C8&gt;=AL6,AL7*AL8,AL7*1),IF(C8&gt;=AM6,AM7*AM8,AM7*1),-1)</f>
        <v>254</v>
      </c>
      <c r="AG16" s="103"/>
      <c r="AH16" s="103"/>
      <c r="AI16" s="103"/>
      <c r="AJ16" s="103"/>
      <c r="AK16" s="103"/>
      <c r="AL16" s="103"/>
      <c r="AM16" s="103"/>
      <c r="AN16" s="8"/>
      <c r="AO16" s="8"/>
      <c r="AP16" s="8"/>
      <c r="AQ16" s="8"/>
      <c r="AR16" s="8"/>
      <c r="AS16" s="8"/>
      <c r="AT16" s="8"/>
    </row>
    <row r="17" spans="1:46" s="61" customFormat="1" ht="14.25" customHeight="1" thickBot="1">
      <c r="A17" s="33"/>
      <c r="B17" s="34"/>
      <c r="C17" s="34"/>
      <c r="D17" s="33"/>
      <c r="E17" s="35">
        <f>IF(E16&gt;=128,1,0)</f>
        <v>1</v>
      </c>
      <c r="F17" s="36">
        <f>IF((E16-(E17*128))&gt;=64,1,0)</f>
        <v>1</v>
      </c>
      <c r="G17" s="36">
        <f>IF((E16-(E17*128)-(F17*64))&gt;=32,1,0)</f>
        <v>0</v>
      </c>
      <c r="H17" s="37">
        <f>IF((E16-(E17*128)-(F17*64)-(G17*32))&gt;=16,1,0)</f>
        <v>0</v>
      </c>
      <c r="I17" s="35">
        <f>IF((E16-(E17*128)-(F17*64)-(G17*32)-(H17*16))&gt;=8,1,0)</f>
        <v>0</v>
      </c>
      <c r="J17" s="36">
        <f>IF((E16-(E17*128)-(F17*64)-(G17*32)-(H17*16)-(I17*8))&gt;=4,1,0)</f>
        <v>0</v>
      </c>
      <c r="K17" s="36">
        <f>IF((E16-(E17*128)-(F17*64)-(G17*32)-(H17*16)-(I17*8)-(J17*4))&gt;=2,1,0)</f>
        <v>0</v>
      </c>
      <c r="L17" s="37">
        <f>IF((E16-(E17*128)-(F17*64)-(G17*32)-(H17*16)-(I17*8)-(J17*4)-(K17*2))&gt;=1,1,0)</f>
        <v>0</v>
      </c>
      <c r="M17" s="38" t="s">
        <v>1</v>
      </c>
      <c r="N17" s="35">
        <f>IF(N16&gt;=128,1,0)</f>
        <v>1</v>
      </c>
      <c r="O17" s="36">
        <f>IF((N16-(N17*128))&gt;=64,1,0)</f>
        <v>0</v>
      </c>
      <c r="P17" s="36">
        <f>IF((N16-(N17*128)-(O17*64))&gt;=32,1,0)</f>
        <v>1</v>
      </c>
      <c r="Q17" s="37">
        <f>IF((N16-(N17*128)-(O17*64)-(P17*32))&gt;=16,1,0)</f>
        <v>0</v>
      </c>
      <c r="R17" s="35">
        <f>IF((N16-(N17*128)-(O17*64)-(P17*32)-(Q17*16))&gt;=8,1,0)</f>
        <v>1</v>
      </c>
      <c r="S17" s="36">
        <f>IF((N16-(N17*128)-(O17*64)-(P17*32)-(Q17*16)-(R17*8))&gt;=4,1,0)</f>
        <v>0</v>
      </c>
      <c r="T17" s="36">
        <f>IF((N16-(N17*128)-(O17*64)-(P17*32)-(Q17*16)-(R17*8)-(S17*4))&gt;=2,1,0)</f>
        <v>0</v>
      </c>
      <c r="U17" s="37">
        <f>IF((N16-(N17*128)-(O17*64)-(P17*32)-(Q17*16)-(R17*8)-(S17*4)-(T17*2))&gt;=1,1,0)</f>
        <v>0</v>
      </c>
      <c r="V17" s="38" t="s">
        <v>1</v>
      </c>
      <c r="W17" s="35">
        <f>IF(W16&gt;=128,1,0)</f>
        <v>0</v>
      </c>
      <c r="X17" s="36">
        <f>IF((W16-(W17*128))&gt;=64,1,0)</f>
        <v>0</v>
      </c>
      <c r="Y17" s="36">
        <f>IF((W16-(W17*128)-(X17*64))&gt;=32,1,0)</f>
        <v>0</v>
      </c>
      <c r="Z17" s="37">
        <f>IF((W16-(W17*128)-(X17*64)-(Y17*32))&gt;=16,1,0)</f>
        <v>0</v>
      </c>
      <c r="AA17" s="35">
        <f>IF((W16-(W17*128)-(X17*64)-(Y17*32)-(Z17*16))&gt;=8,1,0)</f>
        <v>1</v>
      </c>
      <c r="AB17" s="36">
        <f>IF((W16-(W17*128)-(X17*64)-(Y17*32)-(Z17*16)-(AA17*8))&gt;=4,1,0)</f>
        <v>1</v>
      </c>
      <c r="AC17" s="36">
        <f>IF((W16-(W17*128)-(X17*64)-(Y17*32)-(Z17*16)-(AA17*8)-(AB17*4))&gt;=2,1,0)</f>
        <v>1</v>
      </c>
      <c r="AD17" s="37">
        <f>IF((W16-(W17*128)-(X17*64)-(Y17*32)-(Z17*16)-(AA17*8)-(AB17*4)-(AC17*2))&gt;=1,1,0)</f>
        <v>1</v>
      </c>
      <c r="AE17" s="38" t="s">
        <v>1</v>
      </c>
      <c r="AF17" s="35">
        <f>IF(AF16&gt;=128,1,0)</f>
        <v>1</v>
      </c>
      <c r="AG17" s="36">
        <f>IF((AF16-(AF17*128))&gt;=64,1,0)</f>
        <v>1</v>
      </c>
      <c r="AH17" s="36">
        <f>IF((AF16-(AF17*128)-(AG17*64))&gt;=32,1,0)</f>
        <v>1</v>
      </c>
      <c r="AI17" s="37">
        <f>IF((AF16-(AF17*128)-(AG17*64)-(AH17*32))&gt;=16,1,0)</f>
        <v>1</v>
      </c>
      <c r="AJ17" s="35">
        <f>IF((AF16-(AF17*128)-(AG17*64)-(AH17*32)-(AI17*16))&gt;=8,1,0)</f>
        <v>1</v>
      </c>
      <c r="AK17" s="36">
        <f>IF((AF16-(AF17*128)-(AG17*64)-(AH17*32)-(AI17*16)-(AJ17*8))&gt;=4,1,0)</f>
        <v>1</v>
      </c>
      <c r="AL17" s="36">
        <f>IF((AF16-(AF17*128)-(AG17*64)-(AH17*32)-(AI17*16)-(AJ17*8)-(AK17*4))&gt;=2,1,0)</f>
        <v>1</v>
      </c>
      <c r="AM17" s="37">
        <f>IF((AF16-(AF17*128)-(AG17*64)-(AH17*32)-(AI17*16)-(AJ17*8)-(AK17*4)-(AL17*2))&gt;=1,1,0)</f>
        <v>0</v>
      </c>
      <c r="AN17" s="33"/>
      <c r="AO17" s="33"/>
      <c r="AP17" s="33"/>
      <c r="AQ17" s="33"/>
      <c r="AR17" s="33"/>
      <c r="AS17" s="33"/>
      <c r="AT17" s="33"/>
    </row>
    <row r="18" spans="1:46" ht="21.75" customHeight="1" thickBot="1">
      <c r="A18" s="8"/>
      <c r="B18" s="122" t="s">
        <v>4</v>
      </c>
      <c r="C18" s="123"/>
      <c r="D18" s="8"/>
      <c r="E18" s="103">
        <f>SUM(IF(C8&gt;=E6,E7*E8,E7*1),IF(C8&gt;=F6,F7*F8,F7*1),IF(C8&gt;=G6,G7*G8,G7*1),IF(C8&gt;=H6,H7*H8,H7*1),IF(C8&gt;=I6,I7*I8,I7*1),IF(C8&gt;=J6,J7*J8,J7*1),IF(C8&gt;=K6,K7*K8,K7*1),IF(C8&gt;=L6,L7*L8,L7*1))</f>
        <v>192</v>
      </c>
      <c r="F18" s="103"/>
      <c r="G18" s="103"/>
      <c r="H18" s="103"/>
      <c r="I18" s="103"/>
      <c r="J18" s="103"/>
      <c r="K18" s="103"/>
      <c r="L18" s="103"/>
      <c r="M18" s="28" t="s">
        <v>1</v>
      </c>
      <c r="N18" s="103">
        <f>SUM(IF(C8&gt;=N6,N7*N8,N7*1),IF(C8&gt;=O6,O7*O8,O7*1),IF(C8&gt;=P6,P7*P8,P7*1),IF(C8&gt;=Q6,Q7*Q8,Q7*1),IF(C8&gt;=R6,R7*R8,R7*1),IF(C8&gt;=S6,S7*S8,S7*1),IF(C8&gt;=T6,T7*T8,T7*1),IF(C8&gt;=U6,U7*U8,U7*1))</f>
        <v>168</v>
      </c>
      <c r="O18" s="103"/>
      <c r="P18" s="103"/>
      <c r="Q18" s="103"/>
      <c r="R18" s="103"/>
      <c r="S18" s="103"/>
      <c r="T18" s="103"/>
      <c r="U18" s="103"/>
      <c r="V18" s="28" t="s">
        <v>1</v>
      </c>
      <c r="W18" s="103">
        <f>SUM(IF(C8&gt;=W6,W7*W8,W7*1),IF(C8&gt;=X6,X7*X8,X7*1),IF(C8&gt;=Y6,Y7*Y8,Y7*1),IF(C8&gt;=Z6,Z7*Z8,Z7*1),IF(C8&gt;=AA6,AA7*AA8,AA7*1),IF(C8&gt;=AB6,AB7*AB8,AB7*1),IF(C8&gt;=AC6,AC7*AC8,AC7*1),IF(C8&gt;=AD6,AD7*AD8,AD7*1))</f>
        <v>15</v>
      </c>
      <c r="X18" s="103"/>
      <c r="Y18" s="103"/>
      <c r="Z18" s="103"/>
      <c r="AA18" s="103"/>
      <c r="AB18" s="103"/>
      <c r="AC18" s="103"/>
      <c r="AD18" s="103"/>
      <c r="AE18" s="28" t="s">
        <v>1</v>
      </c>
      <c r="AF18" s="103">
        <f>SUM(IF(C8&gt;=AF6,AF7*AF8,AF7*1),IF(C8&gt;=AG6,AG7*AG8,AG7*1),IF(C8&gt;=AH6,AH7*AH8,AH7*1),IF(C8&gt;=AI6,AI7*AI8,AI7*1),IF(C8&gt;=AJ6,AJ7*AJ8,AJ7*1),IF(C8&gt;=AK6,AK7*AK8,AK7*1),IF(C8&gt;=AL6,AL7*AL8,AL7*1),IF(C8&gt;=AM6,AM7*AM8,AM7*1))</f>
        <v>255</v>
      </c>
      <c r="AG18" s="103"/>
      <c r="AH18" s="103"/>
      <c r="AI18" s="103"/>
      <c r="AJ18" s="103"/>
      <c r="AK18" s="103"/>
      <c r="AL18" s="103"/>
      <c r="AM18" s="103"/>
      <c r="AN18" s="8"/>
      <c r="AO18" s="8"/>
      <c r="AP18" s="8"/>
      <c r="AQ18" s="8"/>
      <c r="AR18" s="8"/>
      <c r="AS18" s="8"/>
      <c r="AT18" s="8"/>
    </row>
    <row r="19" spans="1:46" s="61" customFormat="1" ht="14.25" customHeight="1">
      <c r="A19" s="33"/>
      <c r="B19" s="39"/>
      <c r="C19" s="39"/>
      <c r="D19" s="33"/>
      <c r="E19" s="35">
        <f>IF(E18&gt;=128,1,0)</f>
        <v>1</v>
      </c>
      <c r="F19" s="36">
        <f>IF((E18-(E19*128))&gt;=64,1,0)</f>
        <v>1</v>
      </c>
      <c r="G19" s="36">
        <f>IF((E18-(E19*128)-(F19*64))&gt;=32,1,0)</f>
        <v>0</v>
      </c>
      <c r="H19" s="37">
        <f>IF((E18-(E19*128)-(F19*64)-(G19*32))&gt;=16,1,0)</f>
        <v>0</v>
      </c>
      <c r="I19" s="35">
        <f>IF((E18-(E19*128)-(F19*64)-(G19*32)-(H19*16))&gt;=8,1,0)</f>
        <v>0</v>
      </c>
      <c r="J19" s="36">
        <f>IF((E18-(E19*128)-(F19*64)-(G19*32)-(H19*16)-(I19*8))&gt;=4,1,0)</f>
        <v>0</v>
      </c>
      <c r="K19" s="36">
        <f>IF((E18-(E19*128)-(F19*64)-(G19*32)-(H19*16)-(I19*8)-(J19*4))&gt;=2,1,0)</f>
        <v>0</v>
      </c>
      <c r="L19" s="37">
        <f>IF((E18-(E19*128)-(F19*64)-(G19*32)-(H19*16)-(I19*8)-(J19*4)-(K19*2))&gt;=1,1,0)</f>
        <v>0</v>
      </c>
      <c r="M19" s="40" t="s">
        <v>1</v>
      </c>
      <c r="N19" s="35">
        <f>IF(N18&gt;=128,1,0)</f>
        <v>1</v>
      </c>
      <c r="O19" s="36">
        <f>IF((N18-(N19*128))&gt;=64,1,0)</f>
        <v>0</v>
      </c>
      <c r="P19" s="36">
        <f>IF((N18-(N19*128)-(O19*64))&gt;=32,1,0)</f>
        <v>1</v>
      </c>
      <c r="Q19" s="37">
        <f>IF((N18-(N19*128)-(O19*64)-(P19*32))&gt;=16,1,0)</f>
        <v>0</v>
      </c>
      <c r="R19" s="35">
        <f>IF((N18-(N19*128)-(O19*64)-(P19*32)-(Q19*16))&gt;=8,1,0)</f>
        <v>1</v>
      </c>
      <c r="S19" s="36">
        <f>IF((N18-(N19*128)-(O19*64)-(P19*32)-(Q19*16)-(R19*8))&gt;=4,1,0)</f>
        <v>0</v>
      </c>
      <c r="T19" s="36">
        <f>IF((N18-(N19*128)-(O19*64)-(P19*32)-(Q19*16)-(R19*8)-(S19*4))&gt;=2,1,0)</f>
        <v>0</v>
      </c>
      <c r="U19" s="37">
        <f>IF((N18-(N19*128)-(O19*64)-(P19*32)-(Q19*16)-(R19*8)-(S19*4)-(T19*2))&gt;=1,1,0)</f>
        <v>0</v>
      </c>
      <c r="V19" s="40" t="s">
        <v>1</v>
      </c>
      <c r="W19" s="35">
        <f>IF(W18&gt;=128,1,0)</f>
        <v>0</v>
      </c>
      <c r="X19" s="36">
        <f>IF((W18-(W19*128))&gt;=64,1,0)</f>
        <v>0</v>
      </c>
      <c r="Y19" s="36">
        <f>IF((W18-(W19*128)-(X19*64))&gt;=32,1,0)</f>
        <v>0</v>
      </c>
      <c r="Z19" s="37">
        <f>IF((W18-(W19*128)-(X19*64)-(Y19*32))&gt;=16,1,0)</f>
        <v>0</v>
      </c>
      <c r="AA19" s="35">
        <f>IF((W18-(W19*128)-(X19*64)-(Y19*32)-(Z19*16))&gt;=8,1,0)</f>
        <v>1</v>
      </c>
      <c r="AB19" s="36">
        <f>IF((W18-(W19*128)-(X19*64)-(Y19*32)-(Z19*16)-(AA19*8))&gt;=4,1,0)</f>
        <v>1</v>
      </c>
      <c r="AC19" s="36">
        <f>IF((W18-(W19*128)-(X19*64)-(Y19*32)-(Z19*16)-(AA19*8)-(AB19*4))&gt;=2,1,0)</f>
        <v>1</v>
      </c>
      <c r="AD19" s="37">
        <f>IF((W18-(W19*128)-(X19*64)-(Y19*32)-(Z19*16)-(AA19*8)-(AB19*4)-(AC19*2))&gt;=1,1,0)</f>
        <v>1</v>
      </c>
      <c r="AE19" s="40" t="s">
        <v>1</v>
      </c>
      <c r="AF19" s="35">
        <f>IF(AF18&gt;=128,1,0)</f>
        <v>1</v>
      </c>
      <c r="AG19" s="36">
        <f>IF((AF18-(AF19*128))&gt;=64,1,0)</f>
        <v>1</v>
      </c>
      <c r="AH19" s="36">
        <f>IF((AF18-(AF19*128)-(AG19*64))&gt;=32,1,0)</f>
        <v>1</v>
      </c>
      <c r="AI19" s="37">
        <f>IF((AF18-(AF19*128)-(AG19*64)-(AH19*32))&gt;=16,1,0)</f>
        <v>1</v>
      </c>
      <c r="AJ19" s="35">
        <f>IF((AF18-(AF19*128)-(AG19*64)-(AH19*32)-(AI19*16))&gt;=8,1,0)</f>
        <v>1</v>
      </c>
      <c r="AK19" s="36">
        <f>IF((AF18-(AF19*128)-(AG19*64)-(AH19*32)-(AI19*16)-(AJ19*8))&gt;=4,1,0)</f>
        <v>1</v>
      </c>
      <c r="AL19" s="36">
        <f>IF((AF18-(AF19*128)-(AG19*64)-(AH19*32)-(AI19*16)-(AJ19*8)-(AK19*4))&gt;=2,1,0)</f>
        <v>1</v>
      </c>
      <c r="AM19" s="37">
        <f>IF((AF18-(AF19*128)-(AG19*64)-(AH19*32)-(AI19*16)-(AJ19*8)-(AK19*4)-(AL19*2))&gt;=1,1,0)</f>
        <v>1</v>
      </c>
      <c r="AN19" s="33"/>
      <c r="AO19" s="33"/>
      <c r="AP19" s="33"/>
      <c r="AQ19" s="33"/>
      <c r="AR19" s="33"/>
      <c r="AS19" s="33"/>
      <c r="AT19" s="33"/>
    </row>
    <row r="20" spans="1:46" ht="24.75" customHeight="1" thickBot="1">
      <c r="A20" s="8"/>
      <c r="B20" s="41"/>
      <c r="C20" s="30"/>
      <c r="D20" s="41"/>
      <c r="E20" s="42"/>
      <c r="F20" s="42"/>
      <c r="G20" s="42"/>
      <c r="H20" s="42"/>
      <c r="I20" s="42"/>
      <c r="J20" s="42"/>
      <c r="K20" s="42"/>
      <c r="L20" s="42"/>
      <c r="M20" s="32"/>
      <c r="N20" s="42"/>
      <c r="O20" s="42"/>
      <c r="P20" s="42"/>
      <c r="Q20" s="42"/>
      <c r="R20" s="42"/>
      <c r="S20" s="42"/>
      <c r="T20" s="42"/>
      <c r="U20" s="42"/>
      <c r="V20" s="32"/>
      <c r="W20" s="42"/>
      <c r="X20" s="42"/>
      <c r="Y20" s="42"/>
      <c r="Z20" s="42"/>
      <c r="AA20" s="42"/>
      <c r="AB20" s="42"/>
      <c r="AC20" s="42"/>
      <c r="AD20" s="42"/>
      <c r="AE20" s="32"/>
      <c r="AF20" s="42"/>
      <c r="AG20" s="42"/>
      <c r="AH20" s="42"/>
      <c r="AI20" s="42"/>
      <c r="AJ20" s="42"/>
      <c r="AK20" s="42"/>
      <c r="AL20" s="42"/>
      <c r="AM20" s="42"/>
      <c r="AN20" s="41"/>
      <c r="AO20" s="8"/>
      <c r="AP20" s="8"/>
      <c r="AQ20" s="8"/>
      <c r="AR20" s="8"/>
      <c r="AS20" s="8"/>
      <c r="AT20" s="8"/>
    </row>
    <row r="21" spans="1:46" ht="21" customHeight="1" thickBot="1">
      <c r="A21" s="8"/>
      <c r="B21" s="122" t="s">
        <v>7</v>
      </c>
      <c r="C21" s="123"/>
      <c r="D21" s="8"/>
      <c r="E21" s="103">
        <f>SUM(IF(C8&gt;=E6,E7*1,E7*0),IF(C8&gt;=F6,F7*1,F7*0),IF(C8&gt;=G6,G7*1,G7*0),IF(C8&gt;=H6,H7*1,H7*0),IF(C8&gt;=I6,I7*1,I7*0),IF(C8&gt;=J6,J7*1,J7*0),IF(C8&gt;=K6,K7*1,K7*0),IF(C8&gt;=L6,L7*1,L7*0))</f>
        <v>255</v>
      </c>
      <c r="F21" s="103"/>
      <c r="G21" s="103"/>
      <c r="H21" s="103"/>
      <c r="I21" s="103"/>
      <c r="J21" s="103"/>
      <c r="K21" s="103"/>
      <c r="L21" s="103"/>
      <c r="M21" s="28" t="s">
        <v>1</v>
      </c>
      <c r="N21" s="103">
        <f>SUM(IF(C8&gt;=N6,N7*1,N7*0),IF(C8&gt;=O6,O7*1,O7*0),IF(C8&gt;=P6,P7*1,P7*0),IF(C8&gt;=Q6,Q7*1,Q7*0),IF(C8&gt;=R6,R7*1,R7*0),IF(C8&gt;=S6,S7*1,S7*0),IF(C8&gt;=T6,T7*1,T7*0),IF(C8&gt;=U6,U7*1,U7*0))</f>
        <v>255</v>
      </c>
      <c r="O21" s="103"/>
      <c r="P21" s="103"/>
      <c r="Q21" s="103"/>
      <c r="R21" s="103"/>
      <c r="S21" s="103"/>
      <c r="T21" s="103"/>
      <c r="U21" s="103"/>
      <c r="V21" s="28" t="s">
        <v>1</v>
      </c>
      <c r="W21" s="103">
        <f>SUM(IF(C8&gt;=W6,W7*1,W7*0),IF(C8&gt;=X6,X7*1,X7*0),IF(C8&gt;=Y6,Y7*1,Y7*0),IF(C8&gt;=Z6,Z7*1,Z7*0),IF(C8&gt;=AA6,AA7*1,AA7*0),IF(C8&gt;=AB6,AB7*1,AB7*0),IF(C8&gt;=AC6,AC7*1,AC7*0),IF(C8&gt;=AD6,AD7*1,AD7*0))</f>
        <v>248</v>
      </c>
      <c r="X21" s="103"/>
      <c r="Y21" s="103"/>
      <c r="Z21" s="103"/>
      <c r="AA21" s="103"/>
      <c r="AB21" s="103"/>
      <c r="AC21" s="103"/>
      <c r="AD21" s="103"/>
      <c r="AE21" s="28" t="s">
        <v>1</v>
      </c>
      <c r="AF21" s="103">
        <f>SUM(IF(C8&gt;=AF6,AF7*1,AF7*0),IF(C8&gt;=AG6,AG7*1,AG7*0),IF(C8&gt;=AH6,AH7*1,AH7*0),IF(C8&gt;=AI6,AI7*1,AI7*0),IF(C8&gt;=AJ6,AJ7*1,AJ7*0),IF(C8&gt;=AK6,AK7*1,AK7*0),IF(C8&gt;=AL6,AL7*1,AL7*0),IF(C8&gt;=AM6,AM7*1,AM7*0))</f>
        <v>0</v>
      </c>
      <c r="AG21" s="103"/>
      <c r="AH21" s="103"/>
      <c r="AI21" s="103"/>
      <c r="AJ21" s="103"/>
      <c r="AK21" s="103"/>
      <c r="AL21" s="103"/>
      <c r="AM21" s="103"/>
      <c r="AN21" s="8"/>
      <c r="AO21" s="8"/>
      <c r="AP21" s="8"/>
      <c r="AQ21" s="8"/>
      <c r="AR21" s="8"/>
      <c r="AS21" s="8"/>
      <c r="AT21" s="8"/>
    </row>
    <row r="22" spans="1:46" ht="15" customHeight="1">
      <c r="A22" s="8"/>
      <c r="B22" s="8"/>
      <c r="C22" s="8"/>
      <c r="D22" s="43"/>
      <c r="E22" s="35">
        <f>IF(E21&gt;=128,1,0)</f>
        <v>1</v>
      </c>
      <c r="F22" s="36">
        <f>IF((E21-(E22*128))&gt;=64,1,0)</f>
        <v>1</v>
      </c>
      <c r="G22" s="36">
        <f>IF((E21-(E22*128)-(F22*64))&gt;=32,1,0)</f>
        <v>1</v>
      </c>
      <c r="H22" s="37">
        <f>IF((E21-(E22*128)-(F22*64)-(G22*32))&gt;=16,1,0)</f>
        <v>1</v>
      </c>
      <c r="I22" s="35">
        <f>IF((E21-(E22*128)-(F22*64)-(G22*32)-(H22*16))&gt;=8,1,0)</f>
        <v>1</v>
      </c>
      <c r="J22" s="36">
        <f>IF((E21-(E22*128)-(F22*64)-(G22*32)-(H22*16)-(I22*8))&gt;=4,1,0)</f>
        <v>1</v>
      </c>
      <c r="K22" s="36">
        <f>IF((E21-(E22*128)-(F22*64)-(G22*32)-(H22*16)-(I22*8)-(J22*4))&gt;=2,1,0)</f>
        <v>1</v>
      </c>
      <c r="L22" s="37">
        <f>IF((E21-(E22*128)-(F22*64)-(G22*32)-(H22*16)-(I22*8)-(J22*4)-(K22*2))&gt;=1,1,0)</f>
        <v>1</v>
      </c>
      <c r="M22" s="14" t="s">
        <v>1</v>
      </c>
      <c r="N22" s="35">
        <f>IF(N21&gt;=128,1,0)</f>
        <v>1</v>
      </c>
      <c r="O22" s="36">
        <f>IF((N21-(N22*128))&gt;=64,1,0)</f>
        <v>1</v>
      </c>
      <c r="P22" s="36">
        <f>IF((N21-(N22*128)-(O22*64))&gt;=32,1,0)</f>
        <v>1</v>
      </c>
      <c r="Q22" s="37">
        <f>IF((N21-(N22*128)-(O22*64)-(P22*32))&gt;=16,1,0)</f>
        <v>1</v>
      </c>
      <c r="R22" s="35">
        <f>IF((N21-(N22*128)-(O22*64)-(P22*32)-(Q22*16))&gt;=8,1,0)</f>
        <v>1</v>
      </c>
      <c r="S22" s="36">
        <f>IF((N21-(N22*128)-(O22*64)-(P22*32)-(Q22*16)-(R22*8))&gt;=4,1,0)</f>
        <v>1</v>
      </c>
      <c r="T22" s="36">
        <f>IF((N21-(N22*128)-(O22*64)-(P22*32)-(Q22*16)-(R22*8)-(S22*4))&gt;=2,1,0)</f>
        <v>1</v>
      </c>
      <c r="U22" s="37">
        <f>IF((N21-(N22*128)-(O22*64)-(P22*32)-(Q22*16)-(R22*8)-(S22*4)-(T22*2))&gt;=1,1,0)</f>
        <v>1</v>
      </c>
      <c r="V22" s="14" t="s">
        <v>1</v>
      </c>
      <c r="W22" s="35">
        <f>IF(W21&gt;=128,1,0)</f>
        <v>1</v>
      </c>
      <c r="X22" s="36">
        <f>IF((W21-(W22*128))&gt;=64,1,0)</f>
        <v>1</v>
      </c>
      <c r="Y22" s="36">
        <f>IF((W21-(W22*128)-(X22*64))&gt;=32,1,0)</f>
        <v>1</v>
      </c>
      <c r="Z22" s="37">
        <f>IF((W21-(W22*128)-(X22*64)-(Y22*32))&gt;=16,1,0)</f>
        <v>1</v>
      </c>
      <c r="AA22" s="35">
        <f>IF((W21-(W22*128)-(X22*64)-(Y22*32)-(Z22*16))&gt;=8,1,0)</f>
        <v>1</v>
      </c>
      <c r="AB22" s="36">
        <f>IF((W21-(W22*128)-(X22*64)-(Y22*32)-(Z22*16)-(AA22*8))&gt;=4,1,0)</f>
        <v>0</v>
      </c>
      <c r="AC22" s="36">
        <f>IF((W21-(W22*128)-(X22*64)-(Y22*32)-(Z22*16)-(AA22*8)-(AB22*4))&gt;=2,1,0)</f>
        <v>0</v>
      </c>
      <c r="AD22" s="37">
        <f>IF((W21-(W22*128)-(X22*64)-(Y22*32)-(Z22*16)-(AA22*8)-(AB22*4)-(AC22*2))&gt;=1,1,0)</f>
        <v>0</v>
      </c>
      <c r="AE22" s="14" t="s">
        <v>1</v>
      </c>
      <c r="AF22" s="35">
        <f>IF(AF21&gt;=128,1,0)</f>
        <v>0</v>
      </c>
      <c r="AG22" s="36">
        <f>IF((AF21-(AF22*128))&gt;=64,1,0)</f>
        <v>0</v>
      </c>
      <c r="AH22" s="36">
        <f>IF((AF21-(AF22*128)-(AG22*64))&gt;=32,1,0)</f>
        <v>0</v>
      </c>
      <c r="AI22" s="37">
        <f>IF((AF21-(AF22*128)-(AG22*64)-(AH22*32))&gt;=16,1,0)</f>
        <v>0</v>
      </c>
      <c r="AJ22" s="35">
        <f>IF((AF21-(AF22*128)-(AG22*64)-(AH22*32)-(AI22*16))&gt;=8,1,0)</f>
        <v>0</v>
      </c>
      <c r="AK22" s="36">
        <f>IF((AF21-(AF22*128)-(AG22*64)-(AH22*32)-(AI22*16)-(AJ22*8))&gt;=4,1,0)</f>
        <v>0</v>
      </c>
      <c r="AL22" s="36">
        <f>IF((AF21-(AF22*128)-(AG22*64)-(AH22*32)-(AI22*16)-(AJ22*8)-(AK22*4))&gt;=2,1,0)</f>
        <v>0</v>
      </c>
      <c r="AM22" s="37">
        <f>IF((AF21-(AF22*128)-(AG22*64)-(AH22*32)-(AI22*16)-(AJ22*8)-(AK22*4)-(AL22*2))&gt;=1,1,0)</f>
        <v>0</v>
      </c>
      <c r="AN22" s="8"/>
      <c r="AO22" s="8"/>
      <c r="AP22" s="8"/>
      <c r="AQ22" s="8"/>
      <c r="AR22" s="8"/>
      <c r="AS22" s="8"/>
      <c r="AT22" s="8"/>
    </row>
    <row r="23" spans="1:46">
      <c r="A23" s="8"/>
      <c r="B23" s="8"/>
      <c r="C23" s="8"/>
      <c r="D23" s="4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>
      <c r="A24" s="8"/>
      <c r="B24" s="132"/>
      <c r="C24" s="132"/>
      <c r="D24" s="132"/>
      <c r="E24" s="132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41"/>
      <c r="W24" s="41"/>
      <c r="X24" s="41"/>
      <c r="Y24" s="41"/>
      <c r="Z24" s="41"/>
      <c r="AA24" s="41"/>
      <c r="AB24" s="41"/>
      <c r="AC24" s="41"/>
      <c r="AD24" s="41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>
      <c r="B25" s="44"/>
      <c r="C25" s="8"/>
      <c r="D25" s="27"/>
      <c r="E25" s="27"/>
      <c r="F25" s="27"/>
      <c r="G25" s="27"/>
      <c r="H25" s="27"/>
      <c r="I25" s="27"/>
      <c r="J25" s="2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41"/>
      <c r="W25" s="44"/>
      <c r="X25" s="44"/>
      <c r="Y25" s="44"/>
      <c r="Z25" s="44"/>
      <c r="AA25" s="44"/>
      <c r="AB25" s="44"/>
      <c r="AC25" s="44"/>
      <c r="AD25" s="41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">
      <c r="A26" s="45" t="str">
        <f>IF(E8=0,"A",IF(AND(E8=1,F8=0),"B",IF(AND(E8=1,F8=1,G8=0),"C",IF(AND(E8=1,F8=1,G8=1,H8=0),"D",IF(AND(E8=1,F8=1,G8=1,H8=1),"E","N/C")))))</f>
        <v>C</v>
      </c>
      <c r="B26" s="111" t="str">
        <f>"Nous avons affaire ici à une adresse de classe " &amp;IF(E8=0,"A",IF(AND(E8=1,F8=0),"B",IF(AND(E8=1,F8=1,G8=0),"C",IF(AND(E8=1,F8=1,G8=1,H8=0),"D",IF(AND(E8=1,F8=1,G8=1,H8=1),"E","N/C"))))) &amp;" , l'adresse IP étant comprise entre " &amp;IF(A26="A","0.x.x.x et 127.x.x.x",IF(A26="B","128.x.x.x et 191.x.x.x",IF(A26="C","192.x.x.x et 223.x.x.x",IF(A26="D","224.x.x.x et 239.x.x.x",IF(A26="E","240.x.x.x et 255.x.x.x","---"))))) &amp;","</f>
        <v>Nous avons affaire ici à une adresse de classe C , l'adresse IP étant comprise entre 192.x.x.x et 223.x.x.x,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 t="str">
        <f>"cette classe (la " &amp;A26 &amp;") est utilisée " &amp;IF(A26="A","pour des réseaux de très grande taille",IF(A26="B","pour des réseaux de moyenne ou grande taille",IF(A26="C","pour des réseaux de petite taille",IF(A26="D","pour la diffusion Multicast d'une adresse IP",IF(A26="E","par le groupe IETF (Internet Engineering Task Force) à des fins expérimentales","---")))))</f>
        <v>cette classe (la C) est utilisée pour des réseaux de petite taille</v>
      </c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8"/>
      <c r="AQ26" s="8"/>
      <c r="AR26" s="8"/>
      <c r="AS26" s="8"/>
      <c r="AT26" s="8"/>
    </row>
    <row r="27" spans="1:46" ht="15">
      <c r="A27" s="4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 t="str">
        <f>IF(A26="A","Cependant, il y à 2 exeptions ici, le réseau 0.0.0.0 n'existe pas et le réseau 127.0.0.0 est réservé pour le bouclage machine.","")</f>
        <v/>
      </c>
      <c r="Q27" s="1"/>
      <c r="R27" s="1"/>
      <c r="S27" s="1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8"/>
      <c r="AP27" s="8"/>
      <c r="AQ27" s="8"/>
      <c r="AR27" s="8"/>
      <c r="AS27" s="8"/>
      <c r="AT27" s="8"/>
    </row>
    <row r="28" spans="1:46" ht="15">
      <c r="A28" s="4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1"/>
      <c r="R28" s="1"/>
      <c r="S28" s="1"/>
      <c r="T28" s="1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8"/>
      <c r="AP28" s="8"/>
      <c r="AQ28" s="8"/>
      <c r="AR28" s="8"/>
      <c r="AS28" s="8"/>
      <c r="AT28" s="8"/>
    </row>
    <row r="29" spans="1:46" ht="15">
      <c r="A29" s="8"/>
      <c r="B29" s="111" t="str">
        <f>"Plus précisément l'adresse renseignée est du type " &amp;IF(OR(E10=10,AND(E10=172,N10&gt;=16,N10&lt;=31),AND(E10=192,N10=168)),"Privée","Publique")</f>
        <v>Plus précisément l'adresse renseignée est du type Privée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 t="str">
        <f>IF(E10=10,"(Car l'adresse est comprise entre 10.0.0.1 et 10.255.255.254, plage privée de la Classe A)",IF(AND(E10=172,N10&gt;=16,N10&lt;=31),"(Car l'adresse est comprise entre 172.16.0.1 et 172.31.255.254, plage privée de la Classe B)",IF(AND(E10=192,N10=168),"(Car l'adresse est comprise entre 192.168.0.1 et 192.168.255.254, plage privée de la classe C)","(Tout simplement car l'adresse n'est pas réservée pour l'usage privée)")))</f>
        <v>(Car l'adresse est comprise entre 192.168.0.1 et 192.168.255.254, plage privée de la classe C)</v>
      </c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3"/>
      <c r="AK29" s="1"/>
      <c r="AL29" s="1"/>
      <c r="AM29" s="1"/>
      <c r="AN29" s="1"/>
      <c r="AO29" s="8"/>
      <c r="AP29" s="8"/>
      <c r="AQ29" s="8"/>
      <c r="AR29" s="8"/>
      <c r="AS29" s="8"/>
      <c r="AT29" s="8"/>
    </row>
    <row r="30" spans="1:46" ht="1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8"/>
      <c r="AP30" s="8"/>
      <c r="AQ30" s="8"/>
      <c r="AR30" s="8"/>
      <c r="AS30" s="8"/>
      <c r="AT30" s="8"/>
    </row>
    <row r="31" spans="1:46" ht="15">
      <c r="A31" s="8"/>
      <c r="B31" s="133" t="str">
        <f>"Le nombre d'hôte équivaut ici à 2 puissance "&amp;SUM(AM6-C8)&amp;" soit la partie jaune du tableau, auquel on soustrait 2, l'adresse du réseau et celle de diffusion. Pour un total de "&amp;2^(AM6-C8)-2&amp;" hôtes"</f>
        <v>Le nombre d'hôte équivaut ici à 2 puissance 11 soit la partie jaune du tableau, auquel on soustrait 2, l'adresse du réseau et celle de diffusion. Pour un total de 2046 hôtes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5"/>
      <c r="AO31" s="8"/>
      <c r="AP31" s="8"/>
      <c r="AQ31" s="8"/>
      <c r="AR31" s="8"/>
      <c r="AS31" s="8"/>
      <c r="AT31" s="8"/>
    </row>
    <row r="32" spans="1:46" ht="21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54"/>
      <c r="AO32" s="54"/>
      <c r="AP32" s="55"/>
      <c r="AQ32" s="8"/>
      <c r="AR32" s="8"/>
      <c r="AS32" s="8"/>
      <c r="AT32" s="8"/>
    </row>
    <row r="33" spans="1:46" ht="15">
      <c r="A33" s="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51">
        <f>IF(IF(AND(C8&gt;=8,C8&lt;16),N44+2^(16-C8),N44)&gt;=256,1,IF(C8&lt;8,E44+2^(8-C8),E44))</f>
        <v>192</v>
      </c>
      <c r="AO33" s="51">
        <f>IF(N47-(IF(AP34="X",0,AP34)*2)&lt;0,IF(E47-(IF(AP33="X",0,AP33)*2)&lt;0,E47-(IF(AP33="X",0,AP33)*2)+255,E47-(IF(AP33="X",0,AP33)*2))-1,IF(E47-(IF(AP33="X",0,AP33)*2)&lt;0,E47-(IF(AP33="X",0,AP33)*2)+255,E47-(IF(AP33="X",0,AP33)*2)))</f>
        <v>192</v>
      </c>
      <c r="AP33" s="51" t="str">
        <f>IF(E44=AN33,"X",AN33)</f>
        <v>X</v>
      </c>
      <c r="AQ33" s="8"/>
      <c r="AR33" s="8"/>
      <c r="AS33" s="8"/>
      <c r="AT33" s="8"/>
    </row>
    <row r="34" spans="1:46" ht="15">
      <c r="A34" s="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51">
        <f>IF(IF(AND(C8&gt;=16,C8&lt;24),W44+2^(24-C8),W44)&gt;=256,1,IF(AND(C8&gt;=8,C8&lt;16),N44+2^(16-C8),N44))</f>
        <v>0</v>
      </c>
      <c r="AO34" s="51">
        <f>IF(W47-(IF(AP35="X",0,AP35)*2)&lt;0,IF(N47-(IF(AP34="X",0,AP34)*2)&lt;0,N47-(IF(AP34="X",0,AP34)*2)+255,N47-(IF(AP34="X",0,AP34)*2))-1,IF(N47-(IF(AP34="X",0,AP34)*2)&lt;0,N47-(IF(AP34="X",0,AP34)*2)+255,N47-(IF(AP34="X",0,AP34)*2)))</f>
        <v>255</v>
      </c>
      <c r="AP34" s="51" t="str">
        <f>IF(N44=AN34,"X",AN34)</f>
        <v>X</v>
      </c>
      <c r="AQ34" s="8"/>
      <c r="AR34" s="8"/>
      <c r="AS34" s="8"/>
      <c r="AT34" s="8"/>
    </row>
    <row r="35" spans="1:46" ht="9" customHeight="1">
      <c r="A35" s="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1">
        <f>IF(IF(IF(C8&gt;=24,AF44+2^(32-C8),AF44)&gt;=256,1,IF(AND(C8&gt;=16,C8&lt;24),W44+2^(24-C8),W44))&gt;=256,0,IF(IF(C8&gt;=24,AF44+2^(32-C8),AF44)&gt;=256,1,IF(AND(C8&gt;=16,C8&lt;24),W44+2^(24-C8),W44)))</f>
        <v>8</v>
      </c>
      <c r="AO35" s="51">
        <f>IF(W47-(IF(AP35="X",0,AP35)*2)&lt;0,W47-(IF(AP35="X",0,AP35)*2)+255,W47-(IF(AP35="X",0,AP35)*2))</f>
        <v>239</v>
      </c>
      <c r="AP35" s="51">
        <f>IF(W44=AN35,"X",AN35)</f>
        <v>8</v>
      </c>
      <c r="AQ35" s="8"/>
      <c r="AR35" s="8"/>
      <c r="AS35" s="8"/>
      <c r="AT35" s="8"/>
    </row>
    <row r="36" spans="1:46" s="62" customFormat="1" ht="27" customHeight="1">
      <c r="A36" s="55"/>
      <c r="B36" s="129" t="s">
        <v>16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53"/>
      <c r="AM36" s="53"/>
      <c r="AN36" s="51">
        <f>IF(IF(IF(C8&gt;=24,AF44+2^(32-C8),AF44)&gt;=256,0,IF(C8&gt;=24,AF44+2^(32-C8),AF44))&gt;=256,0,IF(IF(C8&gt;=24,AF44+2^(32-C8),AF44)&gt;=256,0,IF(C8&gt;=24,AF44+2^(32-C8),AF44)))</f>
        <v>0</v>
      </c>
      <c r="AO36" s="51">
        <f>IF(AF47-(IF(AP36="X",0,AP36)*2)&lt;0,AF47-(IF(AP36="X",0,AP36)*2)+255,AF47-(IF(AP36="X",0,AP36)*2))</f>
        <v>255</v>
      </c>
      <c r="AP36" s="51" t="str">
        <f>IF(AF44=AN36,"X",AN36)</f>
        <v>X</v>
      </c>
      <c r="AQ36" s="55"/>
      <c r="AR36" s="55"/>
      <c r="AS36" s="55"/>
      <c r="AT36" s="55"/>
    </row>
    <row r="37" spans="1:46" ht="16" thickBot="1">
      <c r="A37" s="8"/>
      <c r="B37" s="4"/>
      <c r="C37" s="4"/>
      <c r="D37" s="4"/>
      <c r="E37" s="4"/>
      <c r="F37" s="4"/>
      <c r="G37" s="4"/>
      <c r="H37" s="4"/>
      <c r="I37" s="4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51"/>
      <c r="AO37" s="51"/>
      <c r="AP37" s="8"/>
      <c r="AQ37" s="8"/>
      <c r="AR37" s="8"/>
      <c r="AS37" s="8"/>
      <c r="AT37" s="8"/>
    </row>
    <row r="38" spans="1:46" ht="19" thickBot="1">
      <c r="A38" s="8"/>
      <c r="B38" s="4"/>
      <c r="C38" s="4"/>
      <c r="D38" s="4"/>
      <c r="E38" s="105" t="s">
        <v>14</v>
      </c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7"/>
      <c r="AN38" s="4"/>
      <c r="AO38" s="8"/>
      <c r="AP38" s="8"/>
      <c r="AQ38" s="8"/>
      <c r="AR38" s="8"/>
      <c r="AS38" s="8"/>
      <c r="AT38" s="8"/>
    </row>
    <row r="39" spans="1:46" ht="15">
      <c r="A39" s="8"/>
      <c r="B39" s="4"/>
      <c r="C39" s="4"/>
      <c r="D39" s="4"/>
      <c r="E39" s="46">
        <v>1</v>
      </c>
      <c r="F39" s="46">
        <v>2</v>
      </c>
      <c r="G39" s="46">
        <v>3</v>
      </c>
      <c r="H39" s="46">
        <v>4</v>
      </c>
      <c r="I39" s="46">
        <v>5</v>
      </c>
      <c r="J39" s="46">
        <v>6</v>
      </c>
      <c r="K39" s="46">
        <v>7</v>
      </c>
      <c r="L39" s="46">
        <v>8</v>
      </c>
      <c r="M39" s="10"/>
      <c r="N39" s="46">
        <v>9</v>
      </c>
      <c r="O39" s="46">
        <v>10</v>
      </c>
      <c r="P39" s="46">
        <v>11</v>
      </c>
      <c r="Q39" s="46">
        <v>12</v>
      </c>
      <c r="R39" s="46">
        <v>13</v>
      </c>
      <c r="S39" s="46">
        <v>14</v>
      </c>
      <c r="T39" s="46">
        <v>15</v>
      </c>
      <c r="U39" s="46">
        <v>16</v>
      </c>
      <c r="V39" s="10"/>
      <c r="W39" s="46">
        <v>17</v>
      </c>
      <c r="X39" s="46">
        <v>18</v>
      </c>
      <c r="Y39" s="46">
        <v>19</v>
      </c>
      <c r="Z39" s="46">
        <v>20</v>
      </c>
      <c r="AA39" s="46">
        <v>21</v>
      </c>
      <c r="AB39" s="46">
        <v>22</v>
      </c>
      <c r="AC39" s="46">
        <v>23</v>
      </c>
      <c r="AD39" s="46">
        <v>24</v>
      </c>
      <c r="AE39" s="10"/>
      <c r="AF39" s="46">
        <v>25</v>
      </c>
      <c r="AG39" s="46">
        <v>26</v>
      </c>
      <c r="AH39" s="46">
        <v>27</v>
      </c>
      <c r="AI39" s="46">
        <v>28</v>
      </c>
      <c r="AJ39" s="46">
        <v>29</v>
      </c>
      <c r="AK39" s="46">
        <v>30</v>
      </c>
      <c r="AL39" s="46">
        <v>31</v>
      </c>
      <c r="AM39" s="46">
        <v>32</v>
      </c>
      <c r="AN39" s="4"/>
      <c r="AO39" s="8"/>
      <c r="AP39" s="8"/>
      <c r="AQ39" s="8"/>
      <c r="AR39" s="8"/>
      <c r="AS39" s="8"/>
      <c r="AT39" s="8"/>
    </row>
    <row r="40" spans="1:46" ht="16" thickBot="1">
      <c r="A40" s="8"/>
      <c r="B40" s="4"/>
      <c r="C40" s="4"/>
      <c r="D40" s="4"/>
      <c r="E40" s="47">
        <v>128</v>
      </c>
      <c r="F40" s="47">
        <v>64</v>
      </c>
      <c r="G40" s="47">
        <v>32</v>
      </c>
      <c r="H40" s="47">
        <v>16</v>
      </c>
      <c r="I40" s="47">
        <v>8</v>
      </c>
      <c r="J40" s="48">
        <v>4</v>
      </c>
      <c r="K40" s="47">
        <v>2</v>
      </c>
      <c r="L40" s="47">
        <v>1</v>
      </c>
      <c r="M40" s="14" t="s">
        <v>1</v>
      </c>
      <c r="N40" s="47">
        <v>128</v>
      </c>
      <c r="O40" s="47">
        <v>64</v>
      </c>
      <c r="P40" s="47">
        <v>32</v>
      </c>
      <c r="Q40" s="47">
        <v>16</v>
      </c>
      <c r="R40" s="47">
        <v>8</v>
      </c>
      <c r="S40" s="48">
        <v>4</v>
      </c>
      <c r="T40" s="47">
        <v>2</v>
      </c>
      <c r="U40" s="47">
        <v>1</v>
      </c>
      <c r="V40" s="14" t="s">
        <v>1</v>
      </c>
      <c r="W40" s="47">
        <v>128</v>
      </c>
      <c r="X40" s="47">
        <v>64</v>
      </c>
      <c r="Y40" s="47">
        <v>32</v>
      </c>
      <c r="Z40" s="47">
        <v>16</v>
      </c>
      <c r="AA40" s="47">
        <v>8</v>
      </c>
      <c r="AB40" s="48">
        <v>4</v>
      </c>
      <c r="AC40" s="47">
        <v>2</v>
      </c>
      <c r="AD40" s="47">
        <v>1</v>
      </c>
      <c r="AE40" s="14" t="s">
        <v>1</v>
      </c>
      <c r="AF40" s="47">
        <v>128</v>
      </c>
      <c r="AG40" s="47">
        <v>64</v>
      </c>
      <c r="AH40" s="47">
        <v>32</v>
      </c>
      <c r="AI40" s="47">
        <v>16</v>
      </c>
      <c r="AJ40" s="47">
        <v>8</v>
      </c>
      <c r="AK40" s="48">
        <v>4</v>
      </c>
      <c r="AL40" s="47">
        <v>2</v>
      </c>
      <c r="AM40" s="47">
        <v>1</v>
      </c>
      <c r="AN40" s="4"/>
      <c r="AO40" s="8"/>
      <c r="AP40" s="8"/>
      <c r="AQ40" s="8"/>
      <c r="AR40" s="8"/>
      <c r="AS40" s="8"/>
      <c r="AT40" s="8"/>
    </row>
    <row r="41" spans="1:46" ht="21" customHeight="1" thickBot="1">
      <c r="A41" s="8"/>
      <c r="B41" s="5" t="s">
        <v>13</v>
      </c>
      <c r="C41" s="15">
        <v>8</v>
      </c>
      <c r="D41" s="4"/>
      <c r="E41" s="103">
        <f>SUM(IF(C41&gt;=E6,E7*1,E7*0),IF(C41&gt;=F6,F7*1,F7*0),IF(C41&gt;=G6,G7*1,G7*0),IF(C41&gt;=H6,H7*1,H7*0),IF(C41&gt;=I6,I7*1,I7*0),IF(C41&gt;=J6,J7*1,J7*0),IF(C41&gt;=K6,K7*1,K7*0),IF(C41&gt;=L6,L7*1,L7*0))</f>
        <v>255</v>
      </c>
      <c r="F41" s="103"/>
      <c r="G41" s="103"/>
      <c r="H41" s="103"/>
      <c r="I41" s="103"/>
      <c r="J41" s="103"/>
      <c r="K41" s="103"/>
      <c r="L41" s="103"/>
      <c r="M41" s="28" t="s">
        <v>1</v>
      </c>
      <c r="N41" s="103">
        <f>SUM(IF(C41&gt;=N6,N7*1,N7*0),IF(C41&gt;=O6,O7*1,O7*0),IF(C41&gt;=P6,P7*1,P7*0),IF(C41&gt;=Q6,Q7*1,Q7*0),IF(C41&gt;=R6,R7*1,R7*0),IF(C41&gt;=S6,S7*1,S7*0),IF(C41&gt;=T6,T7*1,T7*0),IF(C41&gt;=U6,U7*1,U7*0))</f>
        <v>0</v>
      </c>
      <c r="O41" s="103"/>
      <c r="P41" s="103"/>
      <c r="Q41" s="103"/>
      <c r="R41" s="103"/>
      <c r="S41" s="103"/>
      <c r="T41" s="103"/>
      <c r="U41" s="103"/>
      <c r="V41" s="28" t="s">
        <v>1</v>
      </c>
      <c r="W41" s="103">
        <f>SUM(IF(C41&gt;=W6,W7*1,W7*0),IF(C41&gt;=X6,X7*1,X7*0),IF(C41&gt;=Y6,Y7*1,Y7*0),IF(C41&gt;=Z6,Z7*1,Z7*0),IF(C41&gt;=AA6,AA7*1,AA7*0),IF(C41&gt;=AB6,AB7*1,AB7*0),IF(C41&gt;=AC6,AC7*1,AC7*0),IF(C41&gt;=AD6,AD7*1,AD7*0))</f>
        <v>0</v>
      </c>
      <c r="X41" s="103"/>
      <c r="Y41" s="103"/>
      <c r="Z41" s="103"/>
      <c r="AA41" s="103"/>
      <c r="AB41" s="103"/>
      <c r="AC41" s="103"/>
      <c r="AD41" s="103"/>
      <c r="AE41" s="28" t="s">
        <v>1</v>
      </c>
      <c r="AF41" s="124">
        <f>SUM(IF(C41&gt;=AF6,AF7*1,AF7*0),IF(C41&gt;=AG6,AG7*1,AG7*0),IF(C41&gt;=AH6,AH7*1,AH7*0),IF(C41&gt;=AI6,AI7*1,AI7*0),IF(C41&gt;=AJ6,AJ7*1,AJ7*0),IF(C41&gt;=AK6,AK7*1,AK7*0),IF(C41&gt;=AL6,AL7*1,AL7*0),IF(C41&gt;=AM6,AM7*1,AM7*0))</f>
        <v>0</v>
      </c>
      <c r="AG41" s="125"/>
      <c r="AH41" s="125"/>
      <c r="AI41" s="125"/>
      <c r="AJ41" s="125"/>
      <c r="AK41" s="125"/>
      <c r="AL41" s="125"/>
      <c r="AM41" s="126"/>
      <c r="AN41" s="4"/>
      <c r="AO41" s="8"/>
      <c r="AP41" s="8"/>
      <c r="AQ41" s="8"/>
      <c r="AR41" s="8"/>
      <c r="AS41" s="8"/>
      <c r="AT41" s="8"/>
    </row>
    <row r="42" spans="1:46" ht="15" customHeight="1">
      <c r="A42" s="41"/>
      <c r="B42" s="7"/>
      <c r="C42" s="64"/>
      <c r="D42" s="4"/>
      <c r="E42" s="35">
        <f>IF(E41&gt;=128,1,0)</f>
        <v>1</v>
      </c>
      <c r="F42" s="36">
        <f>IF((E41-(E42*128))&gt;=64,1,0)</f>
        <v>1</v>
      </c>
      <c r="G42" s="36">
        <f>IF((E41-(E42*128)-(F42*64))&gt;=32,1,0)</f>
        <v>1</v>
      </c>
      <c r="H42" s="37">
        <f>IF((E41-(E42*128)-(F42*64)-(G42*32))&gt;=16,1,0)</f>
        <v>1</v>
      </c>
      <c r="I42" s="35">
        <f>IF((E41-(E42*128)-(F42*64)-(G42*32)-(H42*16))&gt;=8,1,0)</f>
        <v>1</v>
      </c>
      <c r="J42" s="36">
        <f>IF((E41-(E42*128)-(F42*64)-(G42*32)-(H42*16)-(I42*8))&gt;=4,1,0)</f>
        <v>1</v>
      </c>
      <c r="K42" s="36">
        <f>IF((E41-(E42*128)-(F42*64)-(G42*32)-(H42*16)-(I42*8)-(J42*4))&gt;=2,1,0)</f>
        <v>1</v>
      </c>
      <c r="L42" s="37">
        <f>IF((E41-(E42*128)-(F42*64)-(G42*32)-(H42*16)-(I42*8)-(J42*4)-(K42*2))&gt;=1,1,0)</f>
        <v>1</v>
      </c>
      <c r="M42" s="14" t="s">
        <v>1</v>
      </c>
      <c r="N42" s="35">
        <f>IF(N41&gt;=128,1,0)</f>
        <v>0</v>
      </c>
      <c r="O42" s="36">
        <f>IF((N41-(N42*128))&gt;=64,1,0)</f>
        <v>0</v>
      </c>
      <c r="P42" s="36">
        <f>IF((N41-(N42*128)-(O42*64))&gt;=32,1,0)</f>
        <v>0</v>
      </c>
      <c r="Q42" s="37">
        <f>IF((N41-(N42*128)-(O42*64)-(P42*32))&gt;=16,1,0)</f>
        <v>0</v>
      </c>
      <c r="R42" s="35">
        <f>IF((N41-(N42*128)-(O42*64)-(P42*32)-(Q42*16))&gt;=8,1,0)</f>
        <v>0</v>
      </c>
      <c r="S42" s="36">
        <f>IF((N41-(N42*128)-(O42*64)-(P42*32)-(Q42*16)-(R42*8))&gt;=4,1,0)</f>
        <v>0</v>
      </c>
      <c r="T42" s="36">
        <f>IF((N41-(N42*128)-(O42*64)-(P42*32)-(Q42*16)-(R42*8)-(S42*4))&gt;=2,1,0)</f>
        <v>0</v>
      </c>
      <c r="U42" s="37">
        <f>IF((N41-(N42*128)-(O42*64)-(P42*32)-(Q42*16)-(R42*8)-(S42*4)-(T42*2))&gt;=1,1,0)</f>
        <v>0</v>
      </c>
      <c r="V42" s="14" t="s">
        <v>1</v>
      </c>
      <c r="W42" s="35">
        <f>IF(W41&gt;=128,1,0)</f>
        <v>0</v>
      </c>
      <c r="X42" s="36">
        <f>IF((W41-(W42*128))&gt;=64,1,0)</f>
        <v>0</v>
      </c>
      <c r="Y42" s="36">
        <f>IF((W41-(W42*128)-(X42*64))&gt;=32,1,0)</f>
        <v>0</v>
      </c>
      <c r="Z42" s="37">
        <f>IF((W41-(W42*128)-(X42*64)-(Y42*32))&gt;=16,1,0)</f>
        <v>0</v>
      </c>
      <c r="AA42" s="35">
        <f>IF((W41-(W42*128)-(X42*64)-(Y42*32)-(Z42*16))&gt;=8,1,0)</f>
        <v>0</v>
      </c>
      <c r="AB42" s="36">
        <f>IF((W41-(W42*128)-(X42*64)-(Y42*32)-(Z42*16)-(AA42*8))&gt;=4,1,0)</f>
        <v>0</v>
      </c>
      <c r="AC42" s="36">
        <f>IF((W41-(W42*128)-(X42*64)-(Y42*32)-(Z42*16)-(AA42*8)-(AB42*4))&gt;=2,1,0)</f>
        <v>0</v>
      </c>
      <c r="AD42" s="37">
        <f>IF((W41-(W42*128)-(X42*64)-(Y42*32)-(Z42*16)-(AA42*8)-(AB42*4)-(AC42*2))&gt;=1,1,0)</f>
        <v>0</v>
      </c>
      <c r="AE42" s="14" t="s">
        <v>1</v>
      </c>
      <c r="AF42" s="35">
        <f>IF(AF41&gt;=128,1,0)</f>
        <v>0</v>
      </c>
      <c r="AG42" s="36">
        <f>IF((AF41-(AF42*128))&gt;=64,1,0)</f>
        <v>0</v>
      </c>
      <c r="AH42" s="36">
        <f>IF((AF41-(AF42*128)-(AG42*64))&gt;=32,1,0)</f>
        <v>0</v>
      </c>
      <c r="AI42" s="37">
        <f>IF((AF41-(AF42*128)-(AG42*64)-(AH42*32))&gt;=16,1,0)</f>
        <v>0</v>
      </c>
      <c r="AJ42" s="35">
        <f>IF((AF41-(AF42*128)-(AG42*64)-(AH42*32)-(AI42*16))&gt;=8,1,0)</f>
        <v>0</v>
      </c>
      <c r="AK42" s="36">
        <f>IF((AF41-(AF42*128)-(AG42*64)-(AH42*32)-(AI42*16)-(AJ42*8))&gt;=4,1,0)</f>
        <v>0</v>
      </c>
      <c r="AL42" s="36">
        <f>IF((AF41-(AF42*128)-(AG42*64)-(AH42*32)-(AI42*16)-(AJ42*8)-(AK42*4))&gt;=2,1,0)</f>
        <v>0</v>
      </c>
      <c r="AM42" s="37">
        <f>IF((AF41-(AF42*128)-(AG42*64)-(AH42*32)-(AI42*16)-(AJ42*8)-(AK42*4)-(AL42*2))&gt;=1,1,0)</f>
        <v>0</v>
      </c>
      <c r="AN42" s="4"/>
      <c r="AO42" s="8"/>
      <c r="AP42" s="8"/>
      <c r="AQ42" s="8"/>
      <c r="AR42" s="8"/>
      <c r="AS42" s="8"/>
      <c r="AT42" s="8"/>
    </row>
    <row r="43" spans="1:46" ht="16" thickBo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8"/>
      <c r="AP43" s="8"/>
      <c r="AQ43" s="8"/>
      <c r="AR43" s="8"/>
      <c r="AS43" s="8"/>
      <c r="AT43" s="8"/>
    </row>
    <row r="44" spans="1:46" ht="21" customHeight="1" thickBot="1">
      <c r="A44" s="8"/>
      <c r="B44" s="109" t="s">
        <v>12</v>
      </c>
      <c r="C44" s="110"/>
      <c r="D44" s="4"/>
      <c r="E44" s="114">
        <f>SUM(IF(C41&gt;=E6,E7*E8,E7*0),IF(C41&gt;=F6,F7*F8,F7*0),IF(C41&gt;=G6,G7*G8,G7*0),IF(C41&gt;=H6,H7*H8,H7*0),IF(C41&gt;=I6,I7*I8,I7*0),IF(C41&gt;=J6,J7*J8,J7*0),IF(C41&gt;=K6,K7*K8,K7*0),IF(C41&gt;=L6,L7*L8,L7*0))</f>
        <v>192</v>
      </c>
      <c r="F44" s="115"/>
      <c r="G44" s="115"/>
      <c r="H44" s="115"/>
      <c r="I44" s="115"/>
      <c r="J44" s="115"/>
      <c r="K44" s="115"/>
      <c r="L44" s="116"/>
      <c r="M44" s="6" t="s">
        <v>1</v>
      </c>
      <c r="N44" s="114">
        <f>SUM(IF(C41&gt;=N6,N7*N8,N7*0),IF(C41&gt;=O6,O7*O8,O7*0),IF(C41&gt;=P6,P7*P8,P7*0),IF(C41&gt;=Q6,Q7*Q8,Q7*0),IF(C41&gt;=R6,R7*R8,R7*0),IF(C41&gt;=S6,S7*S8,S7*0),IF(C41&gt;=T6,T7*T8,T7*0),IF(C41&gt;=U6,U7*U8,U7*0))</f>
        <v>0</v>
      </c>
      <c r="O44" s="115"/>
      <c r="P44" s="115"/>
      <c r="Q44" s="115"/>
      <c r="R44" s="115"/>
      <c r="S44" s="115"/>
      <c r="T44" s="115"/>
      <c r="U44" s="116"/>
      <c r="V44" s="6" t="s">
        <v>1</v>
      </c>
      <c r="W44" s="114">
        <f>SUM(IF(C41&gt;=W6,W7*W8,W7*0),IF(C41&gt;=X6,X7*X8,X7*0),IF(C41&gt;=Y6,Y7*Y8,Y7*0),IF(C41&gt;=Z6,Z7*Z8,Z7*0),IF(C41&gt;=AA6,AA7*AA8,AA7*0),IF(C41&gt;=AB6,AB7*AB8,AB7*0),IF(C41&gt;=AC6,AC7*AC8,AC7*0),IF(C41&gt;=AD6,AD7*AD8,AD7*0))</f>
        <v>0</v>
      </c>
      <c r="X44" s="115"/>
      <c r="Y44" s="115"/>
      <c r="Z44" s="115"/>
      <c r="AA44" s="115"/>
      <c r="AB44" s="115"/>
      <c r="AC44" s="115"/>
      <c r="AD44" s="116"/>
      <c r="AE44" s="6" t="s">
        <v>1</v>
      </c>
      <c r="AF44" s="114">
        <f>SUM(IF(C41&gt;=AF6,AF7*AF8,AF7*0),IF(C41&gt;=AG6,AG7*AG8,AG7*0),IF(C41&gt;=AH6,AH7*AH8,AH7*0),IF(C41&gt;=AI6,AI7*AI8,AI7*0),IF(C41&gt;=AJ6,AJ7*AJ8,AJ7*0),IF(C41&gt;=AK6,AK7*AK8,AK7*0),IF(C41&gt;=AL6,AL7*AL8,AL7*0),IF(C41&gt;=AM6,AM7*AM8,AM7*0))</f>
        <v>0</v>
      </c>
      <c r="AG44" s="115"/>
      <c r="AH44" s="115"/>
      <c r="AI44" s="115"/>
      <c r="AJ44" s="115"/>
      <c r="AK44" s="115"/>
      <c r="AL44" s="115"/>
      <c r="AM44" s="116"/>
      <c r="AN44" s="4"/>
      <c r="AO44" s="8"/>
      <c r="AP44" s="8"/>
      <c r="AQ44" s="8"/>
      <c r="AR44" s="8"/>
      <c r="AS44" s="8"/>
      <c r="AT44" s="8"/>
    </row>
    <row r="45" spans="1:46" ht="15" customHeight="1">
      <c r="A45" s="8"/>
      <c r="B45" s="4"/>
      <c r="C45" s="4"/>
      <c r="D45" s="4"/>
      <c r="E45" s="35">
        <f>IF(E44&gt;=128,1,0)</f>
        <v>1</v>
      </c>
      <c r="F45" s="36">
        <f>IF((E44-(E45*128))&gt;=64,1,0)</f>
        <v>1</v>
      </c>
      <c r="G45" s="36">
        <f>IF((E44-(E45*128)-(F45*64))&gt;=32,1,0)</f>
        <v>0</v>
      </c>
      <c r="H45" s="37">
        <f>IF((E44-(E45*128)-(F45*64)-(G45*32))&gt;=16,1,0)</f>
        <v>0</v>
      </c>
      <c r="I45" s="35">
        <f>IF((E44-(E45*128)-(F45*64)-(G45*32)-(H45*16))&gt;=8,1,0)</f>
        <v>0</v>
      </c>
      <c r="J45" s="36">
        <f>IF((E44-(E45*128)-(F45*64)-(G45*32)-(H45*16)-(I45*8))&gt;=4,1,0)</f>
        <v>0</v>
      </c>
      <c r="K45" s="36">
        <f>IF((E44-(E45*128)-(F45*64)-(G45*32)-(H45*16)-(I45*8)-(J45*4))&gt;=2,1,0)</f>
        <v>0</v>
      </c>
      <c r="L45" s="37">
        <f>IF((E44-(E45*128)-(F45*64)-(G45*32)-(H45*16)-(I45*8)-(J45*4)-(K45*2))&gt;=1,1,0)</f>
        <v>0</v>
      </c>
      <c r="M45" s="38" t="s">
        <v>1</v>
      </c>
      <c r="N45" s="35">
        <f>IF(N44&gt;=128,1,0)</f>
        <v>0</v>
      </c>
      <c r="O45" s="36">
        <f>IF((N44-(N45*128))&gt;=64,1,0)</f>
        <v>0</v>
      </c>
      <c r="P45" s="36">
        <f>IF((N44-(N45*128)-(O45*64))&gt;=32,1,0)</f>
        <v>0</v>
      </c>
      <c r="Q45" s="37">
        <f>IF((N44-(N45*128)-(O45*64)-(P45*32))&gt;=16,1,0)</f>
        <v>0</v>
      </c>
      <c r="R45" s="35">
        <f>IF((N44-(N45*128)-(O45*64)-(P45*32)-(Q45*16))&gt;=8,1,0)</f>
        <v>0</v>
      </c>
      <c r="S45" s="36">
        <f>IF((N44-(N45*128)-(O45*64)-(P45*32)-(Q45*16)-(R45*8))&gt;=4,1,0)</f>
        <v>0</v>
      </c>
      <c r="T45" s="36">
        <f>IF((N44-(N45*128)-(O45*64)-(P45*32)-(Q45*16)-(R45*8)-(S45*4))&gt;=2,1,0)</f>
        <v>0</v>
      </c>
      <c r="U45" s="37">
        <f>IF((N44-(N45*128)-(O45*64)-(P45*32)-(Q45*16)-(R45*8)-(S45*4)-(T45*2))&gt;=1,1,0)</f>
        <v>0</v>
      </c>
      <c r="V45" s="38" t="s">
        <v>1</v>
      </c>
      <c r="W45" s="35">
        <f>IF(W44&gt;=128,1,0)</f>
        <v>0</v>
      </c>
      <c r="X45" s="36">
        <f>IF((W44-(W45*128))&gt;=64,1,0)</f>
        <v>0</v>
      </c>
      <c r="Y45" s="36">
        <f>IF((W44-(W45*128)-(X45*64))&gt;=32,1,0)</f>
        <v>0</v>
      </c>
      <c r="Z45" s="37">
        <f>IF((W44-(W45*128)-(X45*64)-(Y45*32))&gt;=16,1,0)</f>
        <v>0</v>
      </c>
      <c r="AA45" s="35">
        <f>IF((W44-(W45*128)-(X45*64)-(Y45*32)-(Z45*16))&gt;=8,1,0)</f>
        <v>0</v>
      </c>
      <c r="AB45" s="36">
        <f>IF((W44-(W45*128)-(X45*64)-(Y45*32)-(Z45*16)-(AA45*8))&gt;=4,1,0)</f>
        <v>0</v>
      </c>
      <c r="AC45" s="36">
        <f>IF((W44-(W45*128)-(X45*64)-(Y45*32)-(Z45*16)-(AA45*8)-(AB45*4))&gt;=2,1,0)</f>
        <v>0</v>
      </c>
      <c r="AD45" s="37">
        <f>IF((W44-(W45*128)-(X45*64)-(Y45*32)-(Z45*16)-(AA45*8)-(AB45*4)-(AC45*2))&gt;=1,1,0)</f>
        <v>0</v>
      </c>
      <c r="AE45" s="38" t="s">
        <v>1</v>
      </c>
      <c r="AF45" s="35">
        <f>IF(AF44&gt;=128,1,0)</f>
        <v>0</v>
      </c>
      <c r="AG45" s="36">
        <f>IF((AF44-(AF45*128))&gt;=64,1,0)</f>
        <v>0</v>
      </c>
      <c r="AH45" s="36">
        <f>IF((AF44-(AF45*128)-(AG45*64))&gt;=32,1,0)</f>
        <v>0</v>
      </c>
      <c r="AI45" s="37">
        <f>IF((AF44-(AF45*128)-(AG45*64)-(AH45*32))&gt;=16,1,0)</f>
        <v>0</v>
      </c>
      <c r="AJ45" s="35">
        <f>IF((AF44-(AF45*128)-(AG45*64)-(AH45*32)-(AI45*16))&gt;=8,1,0)</f>
        <v>0</v>
      </c>
      <c r="AK45" s="36">
        <f>IF((AF44-(AF45*128)-(AG45*64)-(AH45*32)-(AI45*16)-(AJ45*8))&gt;=4,1,0)</f>
        <v>0</v>
      </c>
      <c r="AL45" s="36">
        <f>IF((AF44-(AF45*128)-(AG45*64)-(AH45*32)-(AI45*16)-(AJ45*8)-(AK45*4))&gt;=2,1,0)</f>
        <v>0</v>
      </c>
      <c r="AM45" s="37">
        <f>IF((AF44-(AF45*128)-(AG45*64)-(AH45*32)-(AI45*16)-(AJ45*8)-(AK45*4)-(AL45*2))&gt;=1,1,0)</f>
        <v>0</v>
      </c>
      <c r="AN45" s="4"/>
      <c r="AO45" s="8"/>
      <c r="AP45" s="8"/>
      <c r="AQ45" s="8"/>
      <c r="AR45" s="8"/>
      <c r="AS45" s="8"/>
      <c r="AT45" s="8"/>
    </row>
    <row r="46" spans="1:46" ht="15" customHeight="1" thickBot="1">
      <c r="A46" s="8"/>
      <c r="B46" s="4"/>
      <c r="C46" s="4"/>
      <c r="D46" s="4"/>
      <c r="E46" s="49"/>
      <c r="F46" s="49"/>
      <c r="G46" s="49"/>
      <c r="H46" s="49"/>
      <c r="I46" s="49"/>
      <c r="J46" s="49"/>
      <c r="K46" s="49"/>
      <c r="L46" s="49"/>
      <c r="M46" s="38"/>
      <c r="N46" s="49"/>
      <c r="O46" s="49"/>
      <c r="P46" s="49"/>
      <c r="Q46" s="49"/>
      <c r="R46" s="49"/>
      <c r="S46" s="49"/>
      <c r="T46" s="49"/>
      <c r="U46" s="49"/>
      <c r="V46" s="38"/>
      <c r="W46" s="49"/>
      <c r="X46" s="49"/>
      <c r="Y46" s="49"/>
      <c r="Z46" s="49"/>
      <c r="AA46" s="49"/>
      <c r="AB46" s="49"/>
      <c r="AC46" s="49"/>
      <c r="AD46" s="49"/>
      <c r="AE46" s="38"/>
      <c r="AF46" s="49"/>
      <c r="AG46" s="49"/>
      <c r="AH46" s="49"/>
      <c r="AI46" s="49"/>
      <c r="AJ46" s="49"/>
      <c r="AK46" s="49"/>
      <c r="AL46" s="49"/>
      <c r="AM46" s="49"/>
      <c r="AN46" s="4"/>
      <c r="AO46" s="8"/>
      <c r="AP46" s="8"/>
      <c r="AQ46" s="8"/>
      <c r="AR46" s="8"/>
      <c r="AS46" s="8"/>
      <c r="AT46" s="8"/>
    </row>
    <row r="47" spans="1:46" ht="21" customHeight="1" thickBot="1">
      <c r="A47" s="8"/>
      <c r="B47" s="109" t="s">
        <v>15</v>
      </c>
      <c r="C47" s="110"/>
      <c r="D47" s="4"/>
      <c r="E47" s="103">
        <f>SUM(IF(C41&gt;=E39,E40*E45,E40*1),IF(C41&gt;=F39,F40*F45,F40*1),IF(C41&gt;=G39,G40*G45,G40*1),IF(C41&gt;=H39,H40*H45,H40*1),IF(C41&gt;=I39,I40*I45,I40*1),IF(C41&gt;=J39,J40*J45,J40*1),IF(C41&gt;=K39,K40*K45,K40*1),IF(C41&gt;=L39,L40*L45,L40*1))</f>
        <v>192</v>
      </c>
      <c r="F47" s="103"/>
      <c r="G47" s="103"/>
      <c r="H47" s="103"/>
      <c r="I47" s="103"/>
      <c r="J47" s="103"/>
      <c r="K47" s="103"/>
      <c r="L47" s="103"/>
      <c r="M47" s="28" t="s">
        <v>1</v>
      </c>
      <c r="N47" s="103">
        <f>SUM(IF(C41&gt;=N39,N40*N45,N40*1),IF(C41&gt;=O39,O40*O45,O40*1),IF(C41&gt;=P39,P40*P45,P40*1),IF(C41&gt;=Q39,Q40*Q45,Q40*1),IF(C41&gt;=R39,R40*R45,R40*1),IF(C41&gt;=S39,S40*S45,S40*1),IF(C41&gt;=T39,T40*T45,T40*1),IF(C41&gt;=U39,U40*U45,U40*1))</f>
        <v>255</v>
      </c>
      <c r="O47" s="103"/>
      <c r="P47" s="103"/>
      <c r="Q47" s="103"/>
      <c r="R47" s="103"/>
      <c r="S47" s="103"/>
      <c r="T47" s="103"/>
      <c r="U47" s="103"/>
      <c r="V47" s="28" t="s">
        <v>1</v>
      </c>
      <c r="W47" s="103">
        <f>SUM(IF(C41&gt;=W39,W40*W45,W40*1),IF(C41&gt;=X39,X40*X45,X40*1),IF(C41&gt;=Y39,Y40*Y45,Y40*1),IF(C41&gt;=Z39,Z40*Z45,Z40*1),IF(C41&gt;=AA39,AA40*AA45,AA40*1),IF(C41&gt;=AB39,AB40*AB45,AB40*1),IF(C41&gt;=AC39,AC40*AC45,AC40*1),IF(C41&gt;=AD39,AD40*AD45,AD40*1))</f>
        <v>255</v>
      </c>
      <c r="X47" s="103"/>
      <c r="Y47" s="103"/>
      <c r="Z47" s="103"/>
      <c r="AA47" s="103"/>
      <c r="AB47" s="103"/>
      <c r="AC47" s="103"/>
      <c r="AD47" s="103"/>
      <c r="AE47" s="28" t="s">
        <v>1</v>
      </c>
      <c r="AF47" s="103">
        <f>SUM(IF(C41&gt;=AF39,AF40*AF45,AF40*1),IF(C41&gt;=AG39,AG40*AG45,AG40*1),IF(C41&gt;=AH39,AH40*AH45,AH40*1),IF(C41&gt;=AI39,AI40*AI45,AI40*1),IF(C41&gt;=AJ39,AJ40*AJ45,AJ40*1),IF(C41&gt;=AK39,AK40*AK45,AK40*1),IF(C41&gt;=AL39,AL40*AL45,AL40*1),IF(C41&gt;=AM39,AM40*AM45,AM40*1))</f>
        <v>255</v>
      </c>
      <c r="AG47" s="103"/>
      <c r="AH47" s="103"/>
      <c r="AI47" s="103"/>
      <c r="AJ47" s="103"/>
      <c r="AK47" s="103"/>
      <c r="AL47" s="103"/>
      <c r="AM47" s="103"/>
      <c r="AN47" s="4"/>
      <c r="AO47" s="8"/>
      <c r="AP47" s="8"/>
      <c r="AQ47" s="8"/>
      <c r="AR47" s="8"/>
      <c r="AS47" s="8"/>
      <c r="AT47" s="8"/>
    </row>
    <row r="48" spans="1:46" ht="15" customHeight="1">
      <c r="A48" s="8"/>
      <c r="B48" s="4"/>
      <c r="C48" s="4"/>
      <c r="D48" s="4"/>
      <c r="E48" s="35">
        <f>IF(E47&gt;=128,1,0)</f>
        <v>1</v>
      </c>
      <c r="F48" s="36">
        <f>IF((E47-(E48*128))&gt;=64,1,0)</f>
        <v>1</v>
      </c>
      <c r="G48" s="36">
        <f>IF((E47-(E48*128)-(F48*64))&gt;=32,1,0)</f>
        <v>0</v>
      </c>
      <c r="H48" s="37">
        <f>IF((E47-(E48*128)-(F48*64)-(G48*32))&gt;=16,1,0)</f>
        <v>0</v>
      </c>
      <c r="I48" s="35">
        <f>IF((E47-(E48*128)-(F48*64)-(G48*32)-(H48*16))&gt;=8,1,0)</f>
        <v>0</v>
      </c>
      <c r="J48" s="36">
        <f>IF((E47-(E48*128)-(F48*64)-(G48*32)-(H48*16)-(I48*8))&gt;=4,1,0)</f>
        <v>0</v>
      </c>
      <c r="K48" s="36">
        <f>IF((E47-(E48*128)-(F48*64)-(G48*32)-(H48*16)-(I48*8)-(J48*4))&gt;=2,1,0)</f>
        <v>0</v>
      </c>
      <c r="L48" s="37">
        <f>IF((E47-(E48*128)-(F48*64)-(G48*32)-(H48*16)-(I48*8)-(J48*4)-(K48*2))&gt;=1,1,0)</f>
        <v>0</v>
      </c>
      <c r="M48" s="40" t="s">
        <v>1</v>
      </c>
      <c r="N48" s="35">
        <f>IF(N47&gt;=128,1,0)</f>
        <v>1</v>
      </c>
      <c r="O48" s="36">
        <f>IF((N47-(N48*128))&gt;=64,1,0)</f>
        <v>1</v>
      </c>
      <c r="P48" s="36">
        <f>IF((N47-(N48*128)-(O48*64))&gt;=32,1,0)</f>
        <v>1</v>
      </c>
      <c r="Q48" s="37">
        <f>IF((N47-(N48*128)-(O48*64)-(P48*32))&gt;=16,1,0)</f>
        <v>1</v>
      </c>
      <c r="R48" s="35">
        <f>IF((N47-(N48*128)-(O48*64)-(P48*32)-(Q48*16))&gt;=8,1,0)</f>
        <v>1</v>
      </c>
      <c r="S48" s="36">
        <f>IF((N47-(N48*128)-(O48*64)-(P48*32)-(Q48*16)-(R48*8))&gt;=4,1,0)</f>
        <v>1</v>
      </c>
      <c r="T48" s="36">
        <f>IF((N47-(N48*128)-(O48*64)-(P48*32)-(Q48*16)-(R48*8)-(S48*4))&gt;=2,1,0)</f>
        <v>1</v>
      </c>
      <c r="U48" s="37">
        <f>IF((N47-(N48*128)-(O48*64)-(P48*32)-(Q48*16)-(R48*8)-(S48*4)-(T48*2))&gt;=1,1,0)</f>
        <v>1</v>
      </c>
      <c r="V48" s="40" t="s">
        <v>1</v>
      </c>
      <c r="W48" s="35">
        <f>IF(W47&gt;=128,1,0)</f>
        <v>1</v>
      </c>
      <c r="X48" s="36">
        <f>IF((W47-(W48*128))&gt;=64,1,0)</f>
        <v>1</v>
      </c>
      <c r="Y48" s="36">
        <f>IF((W47-(W48*128)-(X48*64))&gt;=32,1,0)</f>
        <v>1</v>
      </c>
      <c r="Z48" s="37">
        <f>IF((W47-(W48*128)-(X48*64)-(Y48*32))&gt;=16,1,0)</f>
        <v>1</v>
      </c>
      <c r="AA48" s="35">
        <f>IF((W47-(W48*128)-(X48*64)-(Y48*32)-(Z48*16))&gt;=8,1,0)</f>
        <v>1</v>
      </c>
      <c r="AB48" s="36">
        <f>IF((W47-(W48*128)-(X48*64)-(Y48*32)-(Z48*16)-(AA48*8))&gt;=4,1,0)</f>
        <v>1</v>
      </c>
      <c r="AC48" s="36">
        <f>IF((W47-(W48*128)-(X48*64)-(Y48*32)-(Z48*16)-(AA48*8)-(AB48*4))&gt;=2,1,0)</f>
        <v>1</v>
      </c>
      <c r="AD48" s="37">
        <f>IF((W47-(W48*128)-(X48*64)-(Y48*32)-(Z48*16)-(AA48*8)-(AB48*4)-(AC48*2))&gt;=1,1,0)</f>
        <v>1</v>
      </c>
      <c r="AE48" s="40" t="s">
        <v>1</v>
      </c>
      <c r="AF48" s="35">
        <f>IF(AF47&gt;=128,1,0)</f>
        <v>1</v>
      </c>
      <c r="AG48" s="36">
        <f>IF((AF47-(AF48*128))&gt;=64,1,0)</f>
        <v>1</v>
      </c>
      <c r="AH48" s="36">
        <f>IF((AF47-(AF48*128)-(AG48*64))&gt;=32,1,0)</f>
        <v>1</v>
      </c>
      <c r="AI48" s="37">
        <f>IF((AF47-(AF48*128)-(AG48*64)-(AH48*32))&gt;=16,1,0)</f>
        <v>1</v>
      </c>
      <c r="AJ48" s="35">
        <f>IF((AF47-(AF48*128)-(AG48*64)-(AH48*32)-(AI48*16))&gt;=8,1,0)</f>
        <v>1</v>
      </c>
      <c r="AK48" s="36">
        <f>IF((AF47-(AF48*128)-(AG48*64)-(AH48*32)-(AI48*16)-(AJ48*8))&gt;=4,1,0)</f>
        <v>1</v>
      </c>
      <c r="AL48" s="36">
        <f>IF((AF47-(AF48*128)-(AG48*64)-(AH48*32)-(AI48*16)-(AJ48*8)-(AK48*4))&gt;=2,1,0)</f>
        <v>1</v>
      </c>
      <c r="AM48" s="37">
        <f>IF((AF47-(AF48*128)-(AG48*64)-(AH48*32)-(AI48*16)-(AJ48*8)-(AK48*4)-(AL48*2))&gt;=1,1,0)</f>
        <v>1</v>
      </c>
      <c r="AN48" s="4"/>
      <c r="AO48" s="8"/>
      <c r="AP48" s="8"/>
      <c r="AQ48" s="8"/>
      <c r="AR48" s="8"/>
      <c r="AS48" s="8"/>
      <c r="AT48" s="8"/>
    </row>
    <row r="49" spans="1:46" ht="15">
      <c r="A49" s="8"/>
      <c r="B49" s="4"/>
      <c r="C49" s="4"/>
      <c r="D49" s="4"/>
      <c r="E49" s="49"/>
      <c r="F49" s="49"/>
      <c r="G49" s="49"/>
      <c r="H49" s="49"/>
      <c r="I49" s="49"/>
      <c r="J49" s="49"/>
      <c r="K49" s="49"/>
      <c r="L49" s="49"/>
      <c r="M49" s="38"/>
      <c r="N49" s="49"/>
      <c r="O49" s="49"/>
      <c r="P49" s="49"/>
      <c r="Q49" s="49"/>
      <c r="R49" s="49"/>
      <c r="S49" s="49"/>
      <c r="T49" s="49"/>
      <c r="U49" s="49"/>
      <c r="V49" s="38"/>
      <c r="W49" s="49"/>
      <c r="X49" s="49"/>
      <c r="Y49" s="49"/>
      <c r="Z49" s="49"/>
      <c r="AA49" s="49"/>
      <c r="AB49" s="49"/>
      <c r="AC49" s="49"/>
      <c r="AD49" s="49"/>
      <c r="AE49" s="38"/>
      <c r="AF49" s="49"/>
      <c r="AG49" s="49"/>
      <c r="AH49" s="49"/>
      <c r="AI49" s="49"/>
      <c r="AJ49" s="49"/>
      <c r="AK49" s="49"/>
      <c r="AL49" s="49"/>
      <c r="AM49" s="49"/>
      <c r="AN49" s="4"/>
      <c r="AO49" s="8"/>
      <c r="AP49" s="8"/>
      <c r="AQ49" s="8"/>
      <c r="AR49" s="8"/>
      <c r="AS49" s="8"/>
      <c r="AT49" s="8"/>
    </row>
    <row r="50" spans="1:46" ht="15">
      <c r="A50" s="8"/>
      <c r="B50" s="4" t="str">
        <f>"Le nombre de sous-réseaux possible par rapport au Réseau en " &amp;E44&amp;"."&amp;N44&amp;"."&amp;W44&amp;"."&amp;AF44&amp;" équivaut à 2 puissance " &amp;C8-C41 &amp;", auquel on soustrait 2,"</f>
        <v>Le nombre de sous-réseaux possible par rapport au Réseau en 192.0.0.0 équivaut à 2 puissance 13, auquel on soustrait 2,</v>
      </c>
      <c r="C50" s="4"/>
      <c r="D50" s="4"/>
      <c r="E50" s="49"/>
      <c r="F50" s="49"/>
      <c r="G50" s="49"/>
      <c r="H50" s="49"/>
      <c r="I50" s="49"/>
      <c r="J50" s="49"/>
      <c r="K50" s="49"/>
      <c r="L50" s="49"/>
      <c r="M50" s="38"/>
      <c r="N50" s="49"/>
      <c r="O50" s="49"/>
      <c r="P50" s="49"/>
      <c r="Q50" s="49"/>
      <c r="R50" s="49"/>
      <c r="S50" s="49"/>
      <c r="T50" s="49"/>
      <c r="U50" s="49"/>
      <c r="V50" s="38"/>
      <c r="W50" s="49"/>
      <c r="X50" s="49"/>
      <c r="Y50" s="49"/>
      <c r="Z50" s="49"/>
      <c r="AA50" s="49"/>
      <c r="AB50" s="49"/>
      <c r="AC50" s="49"/>
      <c r="AD50" s="49"/>
      <c r="AE50" s="38"/>
      <c r="AF50" s="49"/>
      <c r="AG50" s="49"/>
      <c r="AH50" s="49"/>
      <c r="AI50" s="49"/>
      <c r="AJ50" s="49"/>
      <c r="AK50" s="49"/>
      <c r="AL50" s="49"/>
      <c r="AM50" s="49"/>
      <c r="AN50" s="4"/>
      <c r="AO50" s="8"/>
      <c r="AP50" s="8"/>
      <c r="AQ50" s="8"/>
      <c r="AR50" s="8"/>
      <c r="AS50" s="8"/>
      <c r="AT50" s="8"/>
    </row>
    <row r="51" spans="1:46" ht="15">
      <c r="A51" s="8"/>
      <c r="B51" s="4" t="str">
        <f>"le premier correspondant au réseau global et le dernier empiétant sur la diffusion de ce même réseau global, soit un total de " &amp;2^(C8-C41)-2 &amp;" Sous réseaux"</f>
        <v>le premier correspondant au réseau global et le dernier empiétant sur la diffusion de ce même réseau global, soit un total de 8190 Sous réseaux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8"/>
      <c r="AP51" s="8"/>
      <c r="AQ51" s="8"/>
      <c r="AR51" s="8"/>
      <c r="AS51" s="8"/>
      <c r="AT51" s="8"/>
    </row>
    <row r="52" spans="1:46" ht="15">
      <c r="A52" s="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8"/>
      <c r="AP52" s="8"/>
      <c r="AQ52" s="8"/>
      <c r="AR52" s="8"/>
      <c r="AS52" s="8"/>
      <c r="AT52" s="8"/>
    </row>
    <row r="53" spans="1:46" ht="23">
      <c r="A53" s="8"/>
      <c r="B53" s="108" t="str">
        <f>"Le premier sous-réseaux Acceptable sera :  "&amp;AN33&amp;"."&amp;AN34&amp;"."&amp;AN35&amp;"."&amp;AN36</f>
        <v>Le premier sous-réseaux Acceptable sera :  192.0.8.0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8"/>
      <c r="AP53" s="8"/>
      <c r="AQ53" s="8"/>
      <c r="AR53" s="8"/>
      <c r="AS53" s="8"/>
      <c r="AT53" s="8"/>
    </row>
    <row r="54" spans="1:46" ht="23">
      <c r="A54" s="8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8"/>
      <c r="AP54" s="8"/>
      <c r="AQ54" s="8"/>
      <c r="AR54" s="8"/>
      <c r="AS54" s="8"/>
      <c r="AT54" s="8"/>
    </row>
    <row r="55" spans="1:46" ht="18.75" customHeight="1">
      <c r="A55" s="8"/>
      <c r="B55" s="108" t="str">
        <f>"Les suivants auront un ""pas"" de "&amp;AP33&amp;"."&amp;AP34&amp;"."&amp;AP35&amp;"."&amp;AP36</f>
        <v>Les suivants auront un "pas" de X.X.8.X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1:46" hidden="1">
      <c r="A56" s="8"/>
      <c r="B56" s="8"/>
      <c r="C56" s="8"/>
      <c r="D56" s="136"/>
      <c r="E56" s="65"/>
      <c r="F56" s="65"/>
      <c r="G56" s="65"/>
      <c r="H56" s="65"/>
      <c r="I56" s="66"/>
      <c r="J56" s="27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1:46" hidden="1">
      <c r="A57" s="8"/>
      <c r="B57" s="8"/>
      <c r="C57" s="8"/>
      <c r="D57" s="136"/>
      <c r="E57" s="65"/>
      <c r="F57" s="65"/>
      <c r="G57" s="65"/>
      <c r="H57" s="65"/>
      <c r="I57" s="66"/>
      <c r="J57" s="2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1:46" hidden="1">
      <c r="A58" s="8"/>
      <c r="B58" s="8"/>
      <c r="C58" s="8"/>
      <c r="D58" s="136"/>
      <c r="E58" s="65"/>
      <c r="F58" s="65"/>
      <c r="G58" s="65"/>
      <c r="H58" s="65"/>
      <c r="I58" s="66"/>
      <c r="J58" s="2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1:46" hidden="1">
      <c r="A59" s="8"/>
      <c r="B59" s="8"/>
      <c r="C59" s="8"/>
      <c r="D59" s="27"/>
      <c r="E59" s="27"/>
      <c r="F59" s="27"/>
      <c r="G59" s="27"/>
      <c r="H59" s="27"/>
      <c r="I59" s="27"/>
      <c r="J59" s="27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hidden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hidden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hidden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6" hidden="1">
      <c r="AT63" s="8"/>
    </row>
    <row r="64" spans="1:46" s="8" customFormat="1">
      <c r="AO64" s="51" t="s">
        <v>18</v>
      </c>
    </row>
    <row r="65" spans="2:46" s="8" customFormat="1" ht="23">
      <c r="B65" s="108" t="str">
        <f>"Le dernier sous-réseaux Acceptable sera :  "&amp;AO33&amp;"."&amp;AO34&amp;"."&amp;AO35&amp;"."&amp;AO36</f>
        <v>Le dernier sous-réseaux Acceptable sera :  192.255.239.255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K65" s="29"/>
      <c r="AL65" s="29"/>
      <c r="AM65" s="130" t="s">
        <v>17</v>
      </c>
      <c r="AN65" s="130"/>
      <c r="AO65" s="130"/>
      <c r="AP65" s="130"/>
    </row>
    <row r="66" spans="2:46" s="8" customFormat="1">
      <c r="AK66" s="67"/>
      <c r="AL66" s="131" t="s">
        <v>37</v>
      </c>
      <c r="AM66" s="131"/>
      <c r="AN66" s="131"/>
      <c r="AO66" s="131"/>
      <c r="AP66" s="131"/>
      <c r="AT66" s="56"/>
    </row>
    <row r="67" spans="2:46" hidden="1"/>
    <row r="68" spans="2:46" hidden="1"/>
  </sheetData>
  <mergeCells count="64">
    <mergeCell ref="B65:AD65"/>
    <mergeCell ref="B36:AK36"/>
    <mergeCell ref="AM65:AP65"/>
    <mergeCell ref="AL66:AP66"/>
    <mergeCell ref="B24:E24"/>
    <mergeCell ref="B31:AN31"/>
    <mergeCell ref="AF44:AM44"/>
    <mergeCell ref="B44:C44"/>
    <mergeCell ref="E41:L41"/>
    <mergeCell ref="N41:U41"/>
    <mergeCell ref="W41:AD41"/>
    <mergeCell ref="AF41:AM41"/>
    <mergeCell ref="L29:AJ29"/>
    <mergeCell ref="D56:D58"/>
    <mergeCell ref="W44:AD44"/>
    <mergeCell ref="B12:C12"/>
    <mergeCell ref="B14:C14"/>
    <mergeCell ref="B16:C16"/>
    <mergeCell ref="B18:C18"/>
    <mergeCell ref="B21:C21"/>
    <mergeCell ref="B3:I3"/>
    <mergeCell ref="K3:R3"/>
    <mergeCell ref="T3:AA3"/>
    <mergeCell ref="B6:C6"/>
    <mergeCell ref="B10:C10"/>
    <mergeCell ref="E10:L10"/>
    <mergeCell ref="N10:U10"/>
    <mergeCell ref="W10:AD10"/>
    <mergeCell ref="W21:AD21"/>
    <mergeCell ref="W16:AD16"/>
    <mergeCell ref="W14:AD14"/>
    <mergeCell ref="W18:AD18"/>
    <mergeCell ref="AF21:AM21"/>
    <mergeCell ref="AF18:AM18"/>
    <mergeCell ref="AF14:AM14"/>
    <mergeCell ref="AF16:AM16"/>
    <mergeCell ref="E16:L16"/>
    <mergeCell ref="W12:AD12"/>
    <mergeCell ref="AF12:AM12"/>
    <mergeCell ref="N12:U12"/>
    <mergeCell ref="N18:U18"/>
    <mergeCell ref="N14:U14"/>
    <mergeCell ref="N16:U16"/>
    <mergeCell ref="B55:AD55"/>
    <mergeCell ref="B47:C47"/>
    <mergeCell ref="E47:L47"/>
    <mergeCell ref="N47:U47"/>
    <mergeCell ref="W47:AD47"/>
    <mergeCell ref="E21:L21"/>
    <mergeCell ref="N21:U21"/>
    <mergeCell ref="J1:Y1"/>
    <mergeCell ref="E38:AM38"/>
    <mergeCell ref="B53:AD53"/>
    <mergeCell ref="AF47:AM47"/>
    <mergeCell ref="B26:T26"/>
    <mergeCell ref="U26:AO26"/>
    <mergeCell ref="B29:K29"/>
    <mergeCell ref="E44:L44"/>
    <mergeCell ref="N44:U44"/>
    <mergeCell ref="E5:AM5"/>
    <mergeCell ref="AF10:AM10"/>
    <mergeCell ref="E12:L12"/>
    <mergeCell ref="E18:L18"/>
    <mergeCell ref="E14:L14"/>
  </mergeCells>
  <conditionalFormatting sqref="E6:L6 N6:U6 W6:AD6 AF6:AM6">
    <cfRule type="cellIs" dxfId="6" priority="3" operator="greaterThan">
      <formula>$C$8</formula>
    </cfRule>
    <cfRule type="cellIs" dxfId="5" priority="6" operator="lessThanOrEqual">
      <formula>$C$8</formula>
    </cfRule>
  </conditionalFormatting>
  <conditionalFormatting sqref="G8">
    <cfRule type="expression" dxfId="4" priority="4">
      <formula>"si($E$3=$A$5;;)"</formula>
    </cfRule>
  </conditionalFormatting>
  <conditionalFormatting sqref="E39:L39 N39:U39 W39:AD39 AF39:AM39">
    <cfRule type="cellIs" dxfId="3" priority="1" operator="greaterThan">
      <formula>$C$41</formula>
    </cfRule>
    <cfRule type="cellIs" dxfId="2" priority="2" operator="lessThanOrEqual">
      <formula>$C$41</formula>
    </cfRule>
  </conditionalFormatting>
  <dataValidations count="3">
    <dataValidation type="whole" allowBlank="1" showInputMessage="1" showErrorMessage="1" sqref="C41">
      <formula1>1</formula1>
      <formula2>C8</formula2>
    </dataValidation>
    <dataValidation type="whole" allowBlank="1" showInputMessage="1" showErrorMessage="1" sqref="E8:L8 N8:U8 W8:AD8 AF8:AM8">
      <formula1>0</formula1>
      <formula2>1</formula2>
    </dataValidation>
    <dataValidation type="whole" allowBlank="1" showInputMessage="1" showErrorMessage="1" sqref="C8">
      <formula1>1</formula1>
      <formula2>31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zoomScale="70" zoomScaleNormal="70" zoomScalePageLayoutView="70" workbookViewId="0">
      <selection activeCell="E21" sqref="E21:L21"/>
    </sheetView>
  </sheetViews>
  <sheetFormatPr baseColWidth="10" defaultColWidth="0" defaultRowHeight="14" zeroHeight="1" x14ac:dyDescent="0"/>
  <cols>
    <col min="1" max="1" width="5.1640625" style="74" customWidth="1"/>
    <col min="2" max="2" width="14.83203125" customWidth="1"/>
    <col min="3" max="3" width="19.83203125" customWidth="1"/>
    <col min="4" max="4" width="11.5" customWidth="1"/>
    <col min="5" max="5" width="5" customWidth="1"/>
    <col min="6" max="13" width="3.5" customWidth="1"/>
    <col min="14" max="14" width="5" customWidth="1"/>
    <col min="15" max="22" width="3.5" customWidth="1"/>
    <col min="23" max="23" width="5" customWidth="1"/>
    <col min="24" max="31" width="3.5" customWidth="1"/>
    <col min="32" max="32" width="5" customWidth="1"/>
    <col min="33" max="39" width="3.5" customWidth="1"/>
    <col min="40" max="43" width="11.5" customWidth="1"/>
    <col min="44" max="44" width="11.5" style="74" customWidth="1"/>
    <col min="45" max="16384" width="11.5" hidden="1"/>
  </cols>
  <sheetData>
    <row r="1" spans="1:45" s="74" customFormat="1" ht="18" customHeight="1"/>
    <row r="2" spans="1:45" s="71" customFormat="1" ht="25.5" customHeight="1">
      <c r="A2" s="75"/>
      <c r="B2" s="82"/>
      <c r="C2" s="83" t="s">
        <v>24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5"/>
      <c r="AL2" s="86"/>
      <c r="AM2" s="86"/>
      <c r="AN2" s="86"/>
      <c r="AO2" s="86"/>
      <c r="AP2" s="86"/>
      <c r="AQ2" s="87"/>
      <c r="AR2" s="75"/>
    </row>
    <row r="3" spans="1:45" ht="18" customHeight="1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96"/>
    </row>
    <row r="4" spans="1:45" ht="18" customHeight="1">
      <c r="B4" s="88" t="s">
        <v>25</v>
      </c>
      <c r="C4" s="89" t="s">
        <v>26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96"/>
    </row>
    <row r="5" spans="1:45" ht="18" customHeight="1">
      <c r="B5" s="88"/>
      <c r="C5" s="89" t="s">
        <v>27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6"/>
    </row>
    <row r="6" spans="1:45" ht="18" customHeight="1">
      <c r="B6" s="88"/>
      <c r="C6" s="89" t="s">
        <v>28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6"/>
    </row>
    <row r="7" spans="1:45" ht="18" customHeight="1">
      <c r="B7" s="88"/>
      <c r="C7" s="89" t="s">
        <v>29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96"/>
    </row>
    <row r="8" spans="1:45" ht="18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96"/>
    </row>
    <row r="9" spans="1:45" ht="21.75" customHeight="1">
      <c r="B9" s="88"/>
      <c r="C9" s="90" t="s">
        <v>34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96"/>
    </row>
    <row r="10" spans="1:45" ht="21.75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6"/>
    </row>
    <row r="11" spans="1:45" ht="20">
      <c r="B11" s="88"/>
      <c r="C11" s="90" t="s">
        <v>31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6"/>
    </row>
    <row r="12" spans="1:45" ht="20">
      <c r="B12" s="88"/>
      <c r="C12" s="90" t="s">
        <v>35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6"/>
    </row>
    <row r="13" spans="1:45">
      <c r="B13" s="97"/>
      <c r="C13" s="91" t="s">
        <v>30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9"/>
    </row>
    <row r="14" spans="1:45" s="74" customFormat="1">
      <c r="B14" s="72"/>
      <c r="C14" s="73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5" s="74" customFormat="1">
      <c r="B15" s="72"/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5" s="56" customFormat="1" ht="18">
      <c r="A16" s="8"/>
      <c r="B16" s="118" t="s">
        <v>8</v>
      </c>
      <c r="C16" s="118"/>
      <c r="D16" s="118"/>
      <c r="E16" s="118"/>
      <c r="F16" s="118"/>
      <c r="G16" s="118"/>
      <c r="H16" s="118"/>
      <c r="I16" s="118"/>
      <c r="J16" s="8"/>
      <c r="K16" s="119" t="s">
        <v>9</v>
      </c>
      <c r="L16" s="119"/>
      <c r="M16" s="119"/>
      <c r="N16" s="119"/>
      <c r="O16" s="119"/>
      <c r="P16" s="119"/>
      <c r="Q16" s="119"/>
      <c r="R16" s="119"/>
      <c r="S16" s="8"/>
      <c r="T16" s="120" t="s">
        <v>10</v>
      </c>
      <c r="U16" s="120"/>
      <c r="V16" s="120"/>
      <c r="W16" s="120"/>
      <c r="X16" s="120"/>
      <c r="Y16" s="120"/>
      <c r="Z16" s="120"/>
      <c r="AA16" s="12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4" s="74" customFormat="1"/>
    <row r="18" spans="1:44" s="68" customFormat="1" ht="10.5" customHeight="1">
      <c r="A18" s="76"/>
      <c r="B18" s="76"/>
      <c r="C18" s="76"/>
      <c r="D18" s="76"/>
      <c r="E18" s="70">
        <v>1</v>
      </c>
      <c r="F18" s="70">
        <v>2</v>
      </c>
      <c r="G18" s="70">
        <v>3</v>
      </c>
      <c r="H18" s="70">
        <v>4</v>
      </c>
      <c r="I18" s="70">
        <v>5</v>
      </c>
      <c r="J18" s="70">
        <v>6</v>
      </c>
      <c r="K18" s="70">
        <v>7</v>
      </c>
      <c r="L18" s="70">
        <v>8</v>
      </c>
      <c r="M18" s="38"/>
      <c r="N18" s="70">
        <v>9</v>
      </c>
      <c r="O18" s="70">
        <v>10</v>
      </c>
      <c r="P18" s="70">
        <v>11</v>
      </c>
      <c r="Q18" s="70">
        <v>12</v>
      </c>
      <c r="R18" s="70">
        <v>13</v>
      </c>
      <c r="S18" s="70">
        <v>14</v>
      </c>
      <c r="T18" s="70">
        <v>15</v>
      </c>
      <c r="U18" s="70">
        <v>16</v>
      </c>
      <c r="V18" s="38"/>
      <c r="W18" s="70">
        <v>17</v>
      </c>
      <c r="X18" s="70">
        <v>18</v>
      </c>
      <c r="Y18" s="70">
        <v>19</v>
      </c>
      <c r="Z18" s="70">
        <v>20</v>
      </c>
      <c r="AA18" s="70">
        <v>21</v>
      </c>
      <c r="AB18" s="70">
        <v>22</v>
      </c>
      <c r="AC18" s="70">
        <v>23</v>
      </c>
      <c r="AD18" s="70">
        <v>24</v>
      </c>
      <c r="AE18" s="38"/>
      <c r="AF18" s="70">
        <v>25</v>
      </c>
      <c r="AG18" s="70">
        <v>26</v>
      </c>
      <c r="AH18" s="70">
        <v>27</v>
      </c>
      <c r="AI18" s="70">
        <v>28</v>
      </c>
      <c r="AJ18" s="70">
        <v>29</v>
      </c>
      <c r="AK18" s="70">
        <v>30</v>
      </c>
      <c r="AL18" s="70">
        <v>31</v>
      </c>
      <c r="AM18" s="70">
        <v>32</v>
      </c>
      <c r="AN18" s="76"/>
      <c r="AO18" s="76"/>
      <c r="AP18" s="76"/>
      <c r="AQ18" s="76"/>
      <c r="AR18" s="76"/>
    </row>
    <row r="19" spans="1:44" ht="15">
      <c r="B19" s="74"/>
      <c r="C19" s="74"/>
      <c r="D19" s="74"/>
      <c r="E19" s="12">
        <v>128</v>
      </c>
      <c r="F19" s="12">
        <v>64</v>
      </c>
      <c r="G19" s="12">
        <v>32</v>
      </c>
      <c r="H19" s="12">
        <v>16</v>
      </c>
      <c r="I19" s="12">
        <v>8</v>
      </c>
      <c r="J19" s="13">
        <v>4</v>
      </c>
      <c r="K19" s="12">
        <v>2</v>
      </c>
      <c r="L19" s="12">
        <v>1</v>
      </c>
      <c r="M19" s="14" t="s">
        <v>1</v>
      </c>
      <c r="N19" s="12">
        <v>128</v>
      </c>
      <c r="O19" s="12">
        <v>64</v>
      </c>
      <c r="P19" s="12">
        <v>32</v>
      </c>
      <c r="Q19" s="12">
        <v>16</v>
      </c>
      <c r="R19" s="12">
        <v>8</v>
      </c>
      <c r="S19" s="13">
        <v>4</v>
      </c>
      <c r="T19" s="12">
        <v>2</v>
      </c>
      <c r="U19" s="12">
        <v>1</v>
      </c>
      <c r="V19" s="14" t="s">
        <v>1</v>
      </c>
      <c r="W19" s="12">
        <v>128</v>
      </c>
      <c r="X19" s="12">
        <v>64</v>
      </c>
      <c r="Y19" s="12">
        <v>32</v>
      </c>
      <c r="Z19" s="12">
        <v>16</v>
      </c>
      <c r="AA19" s="12">
        <v>8</v>
      </c>
      <c r="AB19" s="13">
        <v>4</v>
      </c>
      <c r="AC19" s="12">
        <v>2</v>
      </c>
      <c r="AD19" s="12">
        <v>1</v>
      </c>
      <c r="AE19" s="14" t="s">
        <v>1</v>
      </c>
      <c r="AF19" s="12">
        <v>128</v>
      </c>
      <c r="AG19" s="12">
        <v>64</v>
      </c>
      <c r="AH19" s="12">
        <v>32</v>
      </c>
      <c r="AI19" s="12">
        <v>16</v>
      </c>
      <c r="AJ19" s="12">
        <v>8</v>
      </c>
      <c r="AK19" s="13">
        <v>4</v>
      </c>
      <c r="AL19" s="12">
        <v>2</v>
      </c>
      <c r="AM19" s="12">
        <v>1</v>
      </c>
      <c r="AN19" s="74"/>
      <c r="AO19" s="74"/>
      <c r="AP19" s="74"/>
      <c r="AQ19" s="74"/>
    </row>
    <row r="20" spans="1:44" s="74" customFormat="1"/>
    <row r="21" spans="1:44" ht="19.5" customHeight="1">
      <c r="B21" s="139" t="s">
        <v>19</v>
      </c>
      <c r="C21" s="140"/>
      <c r="D21" s="74"/>
      <c r="E21" s="137">
        <v>192</v>
      </c>
      <c r="F21" s="137"/>
      <c r="G21" s="137"/>
      <c r="H21" s="137"/>
      <c r="I21" s="137"/>
      <c r="J21" s="137"/>
      <c r="K21" s="137"/>
      <c r="L21" s="137"/>
      <c r="M21" s="28" t="s">
        <v>1</v>
      </c>
      <c r="N21" s="137">
        <v>168</v>
      </c>
      <c r="O21" s="137"/>
      <c r="P21" s="137"/>
      <c r="Q21" s="137"/>
      <c r="R21" s="137"/>
      <c r="S21" s="137"/>
      <c r="T21" s="137"/>
      <c r="U21" s="137"/>
      <c r="V21" s="28" t="s">
        <v>1</v>
      </c>
      <c r="W21" s="137">
        <v>11</v>
      </c>
      <c r="X21" s="137"/>
      <c r="Y21" s="137"/>
      <c r="Z21" s="137"/>
      <c r="AA21" s="137"/>
      <c r="AB21" s="137"/>
      <c r="AC21" s="137"/>
      <c r="AD21" s="137"/>
      <c r="AE21" s="28" t="s">
        <v>1</v>
      </c>
      <c r="AF21" s="137">
        <v>13</v>
      </c>
      <c r="AG21" s="137"/>
      <c r="AH21" s="137"/>
      <c r="AI21" s="137"/>
      <c r="AJ21" s="137"/>
      <c r="AK21" s="137"/>
      <c r="AL21" s="137"/>
      <c r="AM21" s="137"/>
      <c r="AN21" s="74"/>
      <c r="AO21" s="74"/>
      <c r="AP21" s="74"/>
      <c r="AQ21" s="74"/>
    </row>
    <row r="22" spans="1:44" ht="12.75" customHeight="1">
      <c r="B22" s="141"/>
      <c r="C22" s="142"/>
      <c r="D22" s="74"/>
      <c r="E22" s="35">
        <f>IF(E21&gt;=128,1,0)</f>
        <v>1</v>
      </c>
      <c r="F22" s="36">
        <f>IF((E21-(E22*128))&gt;=64,1,0)</f>
        <v>1</v>
      </c>
      <c r="G22" s="36">
        <f>IF((E21-(E22*128)-(F22*64))&gt;=32,1,0)</f>
        <v>0</v>
      </c>
      <c r="H22" s="37">
        <f>IF((E21-(E22*128)-(F22*64)-(G22*32))&gt;=16,1,0)</f>
        <v>0</v>
      </c>
      <c r="I22" s="35">
        <f>IF((E21-(E22*128)-(F22*64)-(G22*32)-(H22*16))&gt;=8,1,0)</f>
        <v>0</v>
      </c>
      <c r="J22" s="36">
        <f>IF((E21-(E22*128)-(F22*64)-(G22*32)-(H22*16)-(I22*8))&gt;=4,1,0)</f>
        <v>0</v>
      </c>
      <c r="K22" s="36">
        <f>IF((E21-(E22*128)-(F22*64)-(G22*32)-(H22*16)-(I22*8)-(J22*4))&gt;=2,1,0)</f>
        <v>0</v>
      </c>
      <c r="L22" s="37">
        <f>IF((E21-(E22*128)-(F22*64)-(G22*32)-(H22*16)-(I22*8)-(J22*4)-(K22*2))&gt;=1,1,0)</f>
        <v>0</v>
      </c>
      <c r="M22" s="38" t="s">
        <v>1</v>
      </c>
      <c r="N22" s="35">
        <f>IF(N21&gt;=128,1,0)</f>
        <v>1</v>
      </c>
      <c r="O22" s="36">
        <f>IF((N21-(N22*128))&gt;=64,1,0)</f>
        <v>0</v>
      </c>
      <c r="P22" s="36">
        <f>IF((N21-(N22*128)-(O22*64))&gt;=32,1,0)</f>
        <v>1</v>
      </c>
      <c r="Q22" s="37">
        <f>IF((N21-(N22*128)-(O22*64)-(P22*32))&gt;=16,1,0)</f>
        <v>0</v>
      </c>
      <c r="R22" s="35">
        <f>IF((N21-(N22*128)-(O22*64)-(P22*32)-(Q22*16))&gt;=8,1,0)</f>
        <v>1</v>
      </c>
      <c r="S22" s="36">
        <f>IF((N21-(N22*128)-(O22*64)-(P22*32)-(Q22*16)-(R22*8))&gt;=4,1,0)</f>
        <v>0</v>
      </c>
      <c r="T22" s="36">
        <f>IF((N21-(N22*128)-(O22*64)-(P22*32)-(Q22*16)-(R22*8)-(S22*4))&gt;=2,1,0)</f>
        <v>0</v>
      </c>
      <c r="U22" s="37">
        <f>IF((N21-(N22*128)-(O22*64)-(P22*32)-(Q22*16)-(R22*8)-(S22*4)-(T22*2))&gt;=1,1,0)</f>
        <v>0</v>
      </c>
      <c r="V22" s="38" t="s">
        <v>1</v>
      </c>
      <c r="W22" s="35">
        <f>IF(W21&gt;=128,1,0)</f>
        <v>0</v>
      </c>
      <c r="X22" s="36">
        <f>IF((W21-(W22*128))&gt;=64,1,0)</f>
        <v>0</v>
      </c>
      <c r="Y22" s="36">
        <f>IF((W21-(W22*128)-(X22*64))&gt;=32,1,0)</f>
        <v>0</v>
      </c>
      <c r="Z22" s="37">
        <f>IF((W21-(W22*128)-(X22*64)-(Y22*32))&gt;=16,1,0)</f>
        <v>0</v>
      </c>
      <c r="AA22" s="35">
        <f>IF((W21-(W22*128)-(X22*64)-(Y22*32)-(Z22*16))&gt;=8,1,0)</f>
        <v>1</v>
      </c>
      <c r="AB22" s="36">
        <f>IF((W21-(W22*128)-(X22*64)-(Y22*32)-(Z22*16)-(AA22*8))&gt;=4,1,0)</f>
        <v>0</v>
      </c>
      <c r="AC22" s="36">
        <f>IF((W21-(W22*128)-(X22*64)-(Y22*32)-(Z22*16)-(AA22*8)-(AB22*4))&gt;=2,1,0)</f>
        <v>1</v>
      </c>
      <c r="AD22" s="37">
        <f>IF((W21-(W22*128)-(X22*64)-(Y22*32)-(Z22*16)-(AA22*8)-(AB22*4)-(AC22*2))&gt;=1,1,0)</f>
        <v>1</v>
      </c>
      <c r="AE22" s="38" t="s">
        <v>1</v>
      </c>
      <c r="AF22" s="35">
        <f>IF(AF21&gt;=128,1,0)</f>
        <v>0</v>
      </c>
      <c r="AG22" s="36">
        <f>IF((AF21-(AF22*128))&gt;=64,1,0)</f>
        <v>0</v>
      </c>
      <c r="AH22" s="36">
        <f>IF((AF21-(AF22*128)-(AG22*64))&gt;=32,1,0)</f>
        <v>0</v>
      </c>
      <c r="AI22" s="37">
        <f>IF((AF21-(AF22*128)-(AG22*64)-(AH22*32))&gt;=16,1,0)</f>
        <v>0</v>
      </c>
      <c r="AJ22" s="35">
        <f>IF((AF21-(AF22*128)-(AG22*64)-(AH22*32)-(AI22*16))&gt;=8,1,0)</f>
        <v>1</v>
      </c>
      <c r="AK22" s="36">
        <f>IF((AF21-(AF22*128)-(AG22*64)-(AH22*32)-(AI22*16)-(AJ22*8))&gt;=4,1,0)</f>
        <v>1</v>
      </c>
      <c r="AL22" s="36">
        <f>IF((AF21-(AF22*128)-(AG22*64)-(AH22*32)-(AI22*16)-(AJ22*8)-(AK22*4))&gt;=2,1,0)</f>
        <v>0</v>
      </c>
      <c r="AM22" s="37">
        <f>IF((AF21-(AF22*128)-(AG22*64)-(AH22*32)-(AI22*16)-(AJ22*8)-(AK22*4)-(AL22*2))&gt;=1,1,0)</f>
        <v>1</v>
      </c>
      <c r="AN22" s="74"/>
      <c r="AO22" s="74"/>
      <c r="AP22" s="74"/>
      <c r="AQ22" s="74"/>
    </row>
    <row r="23" spans="1:44" s="74" customFormat="1">
      <c r="B23" s="77"/>
      <c r="C23" s="77"/>
    </row>
    <row r="24" spans="1:44" ht="19.5" customHeight="1">
      <c r="B24" s="139" t="s">
        <v>20</v>
      </c>
      <c r="C24" s="140"/>
      <c r="D24" s="74"/>
      <c r="E24" s="137">
        <v>192</v>
      </c>
      <c r="F24" s="137"/>
      <c r="G24" s="137"/>
      <c r="H24" s="137"/>
      <c r="I24" s="137"/>
      <c r="J24" s="137"/>
      <c r="K24" s="137"/>
      <c r="L24" s="137"/>
      <c r="M24" s="28" t="s">
        <v>1</v>
      </c>
      <c r="N24" s="137">
        <v>168</v>
      </c>
      <c r="O24" s="137"/>
      <c r="P24" s="137"/>
      <c r="Q24" s="137"/>
      <c r="R24" s="137"/>
      <c r="S24" s="137"/>
      <c r="T24" s="137"/>
      <c r="U24" s="137"/>
      <c r="V24" s="28" t="s">
        <v>1</v>
      </c>
      <c r="W24" s="137">
        <v>14</v>
      </c>
      <c r="X24" s="137"/>
      <c r="Y24" s="137"/>
      <c r="Z24" s="137"/>
      <c r="AA24" s="137"/>
      <c r="AB24" s="137"/>
      <c r="AC24" s="137"/>
      <c r="AD24" s="137"/>
      <c r="AE24" s="28" t="s">
        <v>1</v>
      </c>
      <c r="AF24" s="137">
        <v>200</v>
      </c>
      <c r="AG24" s="137"/>
      <c r="AH24" s="137"/>
      <c r="AI24" s="137"/>
      <c r="AJ24" s="137"/>
      <c r="AK24" s="137"/>
      <c r="AL24" s="137"/>
      <c r="AM24" s="137"/>
      <c r="AN24" s="74"/>
      <c r="AO24" s="74"/>
      <c r="AP24" s="74"/>
      <c r="AQ24" s="74"/>
    </row>
    <row r="25" spans="1:44" ht="12.75" customHeight="1">
      <c r="B25" s="141"/>
      <c r="C25" s="142"/>
      <c r="D25" s="74"/>
      <c r="E25" s="35">
        <f>IF(E24&gt;=128,1,0)</f>
        <v>1</v>
      </c>
      <c r="F25" s="36">
        <f>IF((E24-(E25*128))&gt;=64,1,0)</f>
        <v>1</v>
      </c>
      <c r="G25" s="36">
        <f>IF((E24-(E25*128)-(F25*64))&gt;=32,1,0)</f>
        <v>0</v>
      </c>
      <c r="H25" s="37">
        <f>IF((E24-(E25*128)-(F25*64)-(G25*32))&gt;=16,1,0)</f>
        <v>0</v>
      </c>
      <c r="I25" s="35">
        <f>IF((E24-(E25*128)-(F25*64)-(G25*32)-(H25*16))&gt;=8,1,0)</f>
        <v>0</v>
      </c>
      <c r="J25" s="36">
        <f>IF((E24-(E25*128)-(F25*64)-(G25*32)-(H25*16)-(I25*8))&gt;=4,1,0)</f>
        <v>0</v>
      </c>
      <c r="K25" s="36">
        <f>IF((E24-(E25*128)-(F25*64)-(G25*32)-(H25*16)-(I25*8)-(J25*4))&gt;=2,1,0)</f>
        <v>0</v>
      </c>
      <c r="L25" s="37">
        <f>IF((E24-(E25*128)-(F25*64)-(G25*32)-(H25*16)-(I25*8)-(J25*4)-(K25*2))&gt;=1,1,0)</f>
        <v>0</v>
      </c>
      <c r="M25" s="38" t="s">
        <v>1</v>
      </c>
      <c r="N25" s="35">
        <f>IF(N24&gt;=128,1,0)</f>
        <v>1</v>
      </c>
      <c r="O25" s="36">
        <f>IF((N24-(N25*128))&gt;=64,1,0)</f>
        <v>0</v>
      </c>
      <c r="P25" s="36">
        <f>IF((N24-(N25*128)-(O25*64))&gt;=32,1,0)</f>
        <v>1</v>
      </c>
      <c r="Q25" s="37">
        <f>IF((N24-(N25*128)-(O25*64)-(P25*32))&gt;=16,1,0)</f>
        <v>0</v>
      </c>
      <c r="R25" s="35">
        <f>IF((N24-(N25*128)-(O25*64)-(P25*32)-(Q25*16))&gt;=8,1,0)</f>
        <v>1</v>
      </c>
      <c r="S25" s="36">
        <f>IF((N24-(N25*128)-(O25*64)-(P25*32)-(Q25*16)-(R25*8))&gt;=4,1,0)</f>
        <v>0</v>
      </c>
      <c r="T25" s="36">
        <f>IF((N24-(N25*128)-(O25*64)-(P25*32)-(Q25*16)-(R25*8)-(S25*4))&gt;=2,1,0)</f>
        <v>0</v>
      </c>
      <c r="U25" s="37">
        <f>IF((N24-(N25*128)-(O25*64)-(P25*32)-(Q25*16)-(R25*8)-(S25*4)-(T25*2))&gt;=1,1,0)</f>
        <v>0</v>
      </c>
      <c r="V25" s="38" t="s">
        <v>1</v>
      </c>
      <c r="W25" s="35">
        <f>IF(W24&gt;=128,1,0)</f>
        <v>0</v>
      </c>
      <c r="X25" s="36">
        <f>IF((W24-(W25*128))&gt;=64,1,0)</f>
        <v>0</v>
      </c>
      <c r="Y25" s="36">
        <f>IF((W24-(W25*128)-(X25*64))&gt;=32,1,0)</f>
        <v>0</v>
      </c>
      <c r="Z25" s="37">
        <f>IF((W24-(W25*128)-(X25*64)-(Y25*32))&gt;=16,1,0)</f>
        <v>0</v>
      </c>
      <c r="AA25" s="35">
        <f>IF((W24-(W25*128)-(X25*64)-(Y25*32)-(Z25*16))&gt;=8,1,0)</f>
        <v>1</v>
      </c>
      <c r="AB25" s="36">
        <f>IF((W24-(W25*128)-(X25*64)-(Y25*32)-(Z25*16)-(AA25*8))&gt;=4,1,0)</f>
        <v>1</v>
      </c>
      <c r="AC25" s="36">
        <f>IF((W24-(W25*128)-(X25*64)-(Y25*32)-(Z25*16)-(AA25*8)-(AB25*4))&gt;=2,1,0)</f>
        <v>1</v>
      </c>
      <c r="AD25" s="37">
        <f>IF((W24-(W25*128)-(X25*64)-(Y25*32)-(Z25*16)-(AA25*8)-(AB25*4)-(AC25*2))&gt;=1,1,0)</f>
        <v>0</v>
      </c>
      <c r="AE25" s="38" t="s">
        <v>1</v>
      </c>
      <c r="AF25" s="35">
        <f>IF(AF24&gt;=128,1,0)</f>
        <v>1</v>
      </c>
      <c r="AG25" s="36">
        <f>IF((AF24-(AF25*128))&gt;=64,1,0)</f>
        <v>1</v>
      </c>
      <c r="AH25" s="36">
        <f>IF((AF24-(AF25*128)-(AG25*64))&gt;=32,1,0)</f>
        <v>0</v>
      </c>
      <c r="AI25" s="37">
        <f>IF((AF24-(AF25*128)-(AG25*64)-(AH25*32))&gt;=16,1,0)</f>
        <v>0</v>
      </c>
      <c r="AJ25" s="35">
        <f>IF((AF24-(AF25*128)-(AG25*64)-(AH25*32)-(AI25*16))&gt;=8,1,0)</f>
        <v>1</v>
      </c>
      <c r="AK25" s="36">
        <f>IF((AF24-(AF25*128)-(AG25*64)-(AH25*32)-(AI25*16)-(AJ25*8))&gt;=4,1,0)</f>
        <v>0</v>
      </c>
      <c r="AL25" s="36">
        <f>IF((AF24-(AF25*128)-(AG25*64)-(AH25*32)-(AI25*16)-(AJ25*8)-(AK25*4))&gt;=2,1,0)</f>
        <v>0</v>
      </c>
      <c r="AM25" s="37">
        <f>IF((AF24-(AF25*128)-(AG25*64)-(AH25*32)-(AI25*16)-(AJ25*8)-(AK25*4)-(AL25*2))&gt;=1,1,0)</f>
        <v>0</v>
      </c>
      <c r="AN25" s="74"/>
      <c r="AO25" s="74"/>
      <c r="AP25" s="74"/>
      <c r="AQ25" s="74"/>
    </row>
    <row r="26" spans="1:44" s="74" customFormat="1">
      <c r="B26" s="77"/>
      <c r="C26" s="77"/>
    </row>
    <row r="27" spans="1:44" ht="19.5" customHeight="1">
      <c r="B27" s="139" t="s">
        <v>21</v>
      </c>
      <c r="C27" s="140"/>
      <c r="D27" s="74"/>
      <c r="E27" s="103">
        <f>SUM(E19*E28,F19*F28,G19*G28,H19*H28,I19*I28,J19*J28,K19*K28,L19*L28)</f>
        <v>255</v>
      </c>
      <c r="F27" s="103"/>
      <c r="G27" s="103"/>
      <c r="H27" s="103"/>
      <c r="I27" s="103"/>
      <c r="J27" s="103"/>
      <c r="K27" s="103"/>
      <c r="L27" s="103"/>
      <c r="M27" s="28" t="s">
        <v>1</v>
      </c>
      <c r="N27" s="103">
        <f>IF(E27&lt;&gt;255,0,SUM(N19*N28,O19*O28,P19*P28,Q19*Q28,R19*R28,S19*S28,T19*T28,U19*U28))</f>
        <v>255</v>
      </c>
      <c r="O27" s="103"/>
      <c r="P27" s="103"/>
      <c r="Q27" s="103"/>
      <c r="R27" s="103"/>
      <c r="S27" s="103"/>
      <c r="T27" s="103"/>
      <c r="U27" s="103"/>
      <c r="V27" s="28" t="s">
        <v>1</v>
      </c>
      <c r="W27" s="103">
        <f>IF(N27&lt;&gt;255,0,SUM(W19*W28,X19*X28,Y19*Y28,Z19*Z28,AA19*AA28,AB19*AB28,AC19*AC28,AD19*AD28))</f>
        <v>248</v>
      </c>
      <c r="X27" s="103"/>
      <c r="Y27" s="103"/>
      <c r="Z27" s="103"/>
      <c r="AA27" s="103"/>
      <c r="AB27" s="103"/>
      <c r="AC27" s="103"/>
      <c r="AD27" s="103"/>
      <c r="AE27" s="28" t="s">
        <v>1</v>
      </c>
      <c r="AF27" s="103">
        <f>IF(W27&lt;&gt;255,0,SUM(AF19*AF28,AG19*AG28,AH19*AH28,AI19*AI28,AJ19*AJ28,AK19*AK28,AL19*AL28,AM19*AM28))</f>
        <v>0</v>
      </c>
      <c r="AG27" s="103"/>
      <c r="AH27" s="103"/>
      <c r="AI27" s="103"/>
      <c r="AJ27" s="103"/>
      <c r="AK27" s="103"/>
      <c r="AL27" s="103"/>
      <c r="AM27" s="103"/>
      <c r="AN27" s="78" t="s">
        <v>23</v>
      </c>
      <c r="AO27" s="79" t="str">
        <f>"/" &amp;AQ27</f>
        <v>/21</v>
      </c>
      <c r="AP27" s="80"/>
      <c r="AQ27" s="81">
        <f>SUM(E28:L28,N28:U28,W28:AD28,AF28:AM28)</f>
        <v>21</v>
      </c>
    </row>
    <row r="28" spans="1:44" ht="12.75" customHeight="1">
      <c r="B28" s="141"/>
      <c r="C28" s="142"/>
      <c r="D28" s="74"/>
      <c r="E28" s="35">
        <f>IF(E22=E25,1,0)</f>
        <v>1</v>
      </c>
      <c r="F28" s="36">
        <f t="shared" ref="F28:L28" si="0">IF(AND(E28&lt;&gt;0,F22=F25),1,0)</f>
        <v>1</v>
      </c>
      <c r="G28" s="36">
        <f t="shared" si="0"/>
        <v>1</v>
      </c>
      <c r="H28" s="37">
        <f t="shared" si="0"/>
        <v>1</v>
      </c>
      <c r="I28" s="35">
        <f t="shared" si="0"/>
        <v>1</v>
      </c>
      <c r="J28" s="36">
        <f t="shared" si="0"/>
        <v>1</v>
      </c>
      <c r="K28" s="36">
        <f t="shared" si="0"/>
        <v>1</v>
      </c>
      <c r="L28" s="37">
        <f t="shared" si="0"/>
        <v>1</v>
      </c>
      <c r="M28" s="38" t="s">
        <v>1</v>
      </c>
      <c r="N28" s="35">
        <f>IF(AND(L28&lt;&gt;0,N22=N25),1,0)</f>
        <v>1</v>
      </c>
      <c r="O28" s="36">
        <f t="shared" ref="O28:U28" si="1">IF(AND(N28&lt;&gt;0,O22=O25),1,0)</f>
        <v>1</v>
      </c>
      <c r="P28" s="36">
        <f t="shared" si="1"/>
        <v>1</v>
      </c>
      <c r="Q28" s="37">
        <f t="shared" si="1"/>
        <v>1</v>
      </c>
      <c r="R28" s="35">
        <f t="shared" si="1"/>
        <v>1</v>
      </c>
      <c r="S28" s="36">
        <f t="shared" si="1"/>
        <v>1</v>
      </c>
      <c r="T28" s="36">
        <f t="shared" si="1"/>
        <v>1</v>
      </c>
      <c r="U28" s="37">
        <f t="shared" si="1"/>
        <v>1</v>
      </c>
      <c r="V28" s="38" t="s">
        <v>1</v>
      </c>
      <c r="W28" s="35">
        <f>IF(AND(U28&lt;&gt;0,W22=W25),1,0)</f>
        <v>1</v>
      </c>
      <c r="X28" s="36">
        <f t="shared" ref="X28:AD28" si="2">IF(AND(W28&lt;&gt;0,X22=X25),1,0)</f>
        <v>1</v>
      </c>
      <c r="Y28" s="36">
        <f t="shared" si="2"/>
        <v>1</v>
      </c>
      <c r="Z28" s="37">
        <f t="shared" si="2"/>
        <v>1</v>
      </c>
      <c r="AA28" s="35">
        <f t="shared" si="2"/>
        <v>1</v>
      </c>
      <c r="AB28" s="36">
        <f t="shared" si="2"/>
        <v>0</v>
      </c>
      <c r="AC28" s="36">
        <f t="shared" si="2"/>
        <v>0</v>
      </c>
      <c r="AD28" s="37">
        <f t="shared" si="2"/>
        <v>0</v>
      </c>
      <c r="AE28" s="38" t="s">
        <v>1</v>
      </c>
      <c r="AF28" s="35">
        <f>IF(AND(AD28&lt;&gt;0,AF22=AF25),1,0)</f>
        <v>0</v>
      </c>
      <c r="AG28" s="36">
        <f t="shared" ref="AG28:AM28" si="3">IF(AND(AF28&lt;&gt;0,AG22=AG25),1,0)</f>
        <v>0</v>
      </c>
      <c r="AH28" s="36">
        <f t="shared" si="3"/>
        <v>0</v>
      </c>
      <c r="AI28" s="37">
        <f t="shared" si="3"/>
        <v>0</v>
      </c>
      <c r="AJ28" s="35">
        <f t="shared" si="3"/>
        <v>0</v>
      </c>
      <c r="AK28" s="36">
        <f t="shared" si="3"/>
        <v>0</v>
      </c>
      <c r="AL28" s="36">
        <f t="shared" si="3"/>
        <v>0</v>
      </c>
      <c r="AM28" s="37">
        <f t="shared" si="3"/>
        <v>0</v>
      </c>
      <c r="AN28" s="74"/>
      <c r="AO28" s="74"/>
      <c r="AP28" s="74"/>
      <c r="AQ28" s="74"/>
    </row>
    <row r="29" spans="1:44" s="74" customFormat="1" ht="11.25" customHeight="1">
      <c r="B29" s="77"/>
      <c r="C29" s="77"/>
      <c r="E29" s="49"/>
      <c r="F29" s="49"/>
      <c r="G29" s="49"/>
      <c r="H29" s="49"/>
      <c r="I29" s="49"/>
      <c r="J29" s="49"/>
      <c r="K29" s="49"/>
      <c r="L29" s="49"/>
      <c r="M29" s="38"/>
      <c r="N29" s="49"/>
      <c r="O29" s="49"/>
      <c r="P29" s="49"/>
      <c r="Q29" s="49"/>
      <c r="R29" s="49"/>
      <c r="S29" s="49"/>
      <c r="T29" s="49"/>
      <c r="U29" s="49"/>
      <c r="V29" s="38"/>
      <c r="W29" s="49"/>
      <c r="X29" s="49"/>
      <c r="Y29" s="49"/>
      <c r="Z29" s="49"/>
      <c r="AA29" s="49"/>
      <c r="AB29" s="49"/>
      <c r="AC29" s="49"/>
      <c r="AD29" s="49"/>
      <c r="AE29" s="38"/>
      <c r="AF29" s="49"/>
      <c r="AG29" s="49"/>
      <c r="AH29" s="49"/>
      <c r="AI29" s="49"/>
      <c r="AJ29" s="49"/>
      <c r="AK29" s="49"/>
      <c r="AL29" s="49"/>
      <c r="AM29" s="49"/>
    </row>
    <row r="30" spans="1:44" s="69" customFormat="1" ht="19.5" customHeight="1">
      <c r="A30" s="74"/>
      <c r="B30" s="139" t="s">
        <v>22</v>
      </c>
      <c r="C30" s="140"/>
      <c r="D30" s="74"/>
      <c r="E30" s="103">
        <f>255-E27</f>
        <v>0</v>
      </c>
      <c r="F30" s="103"/>
      <c r="G30" s="103"/>
      <c r="H30" s="103"/>
      <c r="I30" s="103"/>
      <c r="J30" s="103"/>
      <c r="K30" s="103"/>
      <c r="L30" s="103"/>
      <c r="M30" s="28" t="s">
        <v>1</v>
      </c>
      <c r="N30" s="103">
        <f>255-N27</f>
        <v>0</v>
      </c>
      <c r="O30" s="103"/>
      <c r="P30" s="103"/>
      <c r="Q30" s="103"/>
      <c r="R30" s="103"/>
      <c r="S30" s="103"/>
      <c r="T30" s="103"/>
      <c r="U30" s="103"/>
      <c r="V30" s="28" t="s">
        <v>1</v>
      </c>
      <c r="W30" s="103">
        <f>255-W27</f>
        <v>7</v>
      </c>
      <c r="X30" s="103"/>
      <c r="Y30" s="103"/>
      <c r="Z30" s="103"/>
      <c r="AA30" s="103"/>
      <c r="AB30" s="103"/>
      <c r="AC30" s="103"/>
      <c r="AD30" s="103"/>
      <c r="AE30" s="28" t="s">
        <v>1</v>
      </c>
      <c r="AF30" s="103">
        <f>255-AF27</f>
        <v>255</v>
      </c>
      <c r="AG30" s="103"/>
      <c r="AH30" s="103"/>
      <c r="AI30" s="103"/>
      <c r="AJ30" s="103"/>
      <c r="AK30" s="103"/>
      <c r="AL30" s="103"/>
      <c r="AM30" s="103"/>
      <c r="AN30" s="74"/>
      <c r="AO30" s="74"/>
      <c r="AP30" s="74"/>
      <c r="AQ30" s="74"/>
      <c r="AR30" s="74"/>
    </row>
    <row r="31" spans="1:44" ht="12.75" customHeight="1">
      <c r="B31" s="141"/>
      <c r="C31" s="142"/>
      <c r="D31" s="74"/>
      <c r="E31" s="35">
        <f>IF(E30&gt;=128,1,0)</f>
        <v>0</v>
      </c>
      <c r="F31" s="36">
        <f>IF((E30-(E31*128))&gt;=64,1,0)</f>
        <v>0</v>
      </c>
      <c r="G31" s="36">
        <f>IF((E30-(E31*128)-(F31*64))&gt;=32,1,0)</f>
        <v>0</v>
      </c>
      <c r="H31" s="37">
        <f>IF((E30-(E31*128)-(F31*64)-(G31*32))&gt;=16,1,0)</f>
        <v>0</v>
      </c>
      <c r="I31" s="35">
        <f>IF((E30-(E31*128)-(F31*64)-(G31*32)-(H31*16))&gt;=8,1,0)</f>
        <v>0</v>
      </c>
      <c r="J31" s="36">
        <f>IF((E30-(E31*128)-(F31*64)-(G31*32)-(H31*16)-(I31*8))&gt;=4,1,0)</f>
        <v>0</v>
      </c>
      <c r="K31" s="36">
        <f>IF((E30-(E31*128)-(F31*64)-(G31*32)-(H31*16)-(I31*8)-(J31*4))&gt;=2,1,0)</f>
        <v>0</v>
      </c>
      <c r="L31" s="37">
        <f>IF((E30-(E31*128)-(F31*64)-(G31*32)-(H31*16)-(I31*8)-(J31*4)-(K31*2))&gt;=1,1,0)</f>
        <v>0</v>
      </c>
      <c r="M31" s="38" t="s">
        <v>1</v>
      </c>
      <c r="N31" s="35">
        <f>IF(N30&gt;=128,1,0)</f>
        <v>0</v>
      </c>
      <c r="O31" s="36">
        <f>IF((N30-(N31*128))&gt;=64,1,0)</f>
        <v>0</v>
      </c>
      <c r="P31" s="36">
        <f>IF((N30-(N31*128)-(O31*64))&gt;=32,1,0)</f>
        <v>0</v>
      </c>
      <c r="Q31" s="37">
        <f>IF((N30-(N31*128)-(O31*64)-(P31*32))&gt;=16,1,0)</f>
        <v>0</v>
      </c>
      <c r="R31" s="35">
        <f>IF((N30-(N31*128)-(O31*64)-(P31*32)-(Q31*16))&gt;=8,1,0)</f>
        <v>0</v>
      </c>
      <c r="S31" s="36">
        <f>IF((N30-(N31*128)-(O31*64)-(P31*32)-(Q31*16)-(R31*8))&gt;=4,1,0)</f>
        <v>0</v>
      </c>
      <c r="T31" s="36">
        <f>IF((N30-(N31*128)-(O31*64)-(P31*32)-(Q31*16)-(R31*8)-(S31*4))&gt;=2,1,0)</f>
        <v>0</v>
      </c>
      <c r="U31" s="37">
        <f>IF((N30-(N31*128)-(O31*64)-(P31*32)-(Q31*16)-(R31*8)-(S31*4)-(T31*2))&gt;=1,1,0)</f>
        <v>0</v>
      </c>
      <c r="V31" s="38" t="s">
        <v>1</v>
      </c>
      <c r="W31" s="35">
        <f>IF(W30&gt;=128,1,0)</f>
        <v>0</v>
      </c>
      <c r="X31" s="36">
        <f>IF((W30-(W31*128))&gt;=64,1,0)</f>
        <v>0</v>
      </c>
      <c r="Y31" s="36">
        <f>IF((W30-(W31*128)-(X31*64))&gt;=32,1,0)</f>
        <v>0</v>
      </c>
      <c r="Z31" s="37">
        <f>IF((W30-(W31*128)-(X31*64)-(Y31*32))&gt;=16,1,0)</f>
        <v>0</v>
      </c>
      <c r="AA31" s="35">
        <f>IF((W30-(W31*128)-(X31*64)-(Y31*32)-(Z31*16))&gt;=8,1,0)</f>
        <v>0</v>
      </c>
      <c r="AB31" s="36">
        <f>IF((W30-(W31*128)-(X31*64)-(Y31*32)-(Z31*16)-(AA31*8))&gt;=4,1,0)</f>
        <v>1</v>
      </c>
      <c r="AC31" s="36">
        <f>IF((W30-(W31*128)-(X31*64)-(Y31*32)-(Z31*16)-(AA31*8)-(AB31*4))&gt;=2,1,0)</f>
        <v>1</v>
      </c>
      <c r="AD31" s="37">
        <f>IF((W30-(W31*128)-(X31*64)-(Y31*32)-(Z31*16)-(AA31*8)-(AB31*4)-(AC31*2))&gt;=1,1,0)</f>
        <v>1</v>
      </c>
      <c r="AE31" s="38" t="s">
        <v>1</v>
      </c>
      <c r="AF31" s="35">
        <f>IF(AF30&gt;=128,1,0)</f>
        <v>1</v>
      </c>
      <c r="AG31" s="36">
        <f>IF((AF30-(AF31*128))&gt;=64,1,0)</f>
        <v>1</v>
      </c>
      <c r="AH31" s="36">
        <f>IF((AF30-(AF31*128)-(AG31*64))&gt;=32,1,0)</f>
        <v>1</v>
      </c>
      <c r="AI31" s="37">
        <f>IF((AF30-(AF31*128)-(AG31*64)-(AH31*32))&gt;=16,1,0)</f>
        <v>1</v>
      </c>
      <c r="AJ31" s="35">
        <f>IF((AF30-(AF31*128)-(AG31*64)-(AH31*32)-(AI31*16))&gt;=8,1,0)</f>
        <v>1</v>
      </c>
      <c r="AK31" s="36">
        <f>IF((AF30-(AF31*128)-(AG31*64)-(AH31*32)-(AI31*16)-(AJ31*8))&gt;=4,1,0)</f>
        <v>1</v>
      </c>
      <c r="AL31" s="36">
        <f>IF((AF30-(AF31*128)-(AG31*64)-(AH31*32)-(AI31*16)-(AJ31*8)-(AK31*4))&gt;=2,1,0)</f>
        <v>1</v>
      </c>
      <c r="AM31" s="37">
        <f>IF((AF30-(AF31*128)-(AG31*64)-(AH31*32)-(AI31*16)-(AJ31*8)-(AK31*4)-(AL31*2))&gt;=1,1,0)</f>
        <v>1</v>
      </c>
      <c r="AN31" s="74"/>
      <c r="AO31" s="74"/>
      <c r="AP31" s="74"/>
      <c r="AQ31" s="74"/>
    </row>
    <row r="32" spans="1:44" s="74" customFormat="1" ht="11.25" customHeight="1">
      <c r="E32" s="49"/>
      <c r="F32" s="49"/>
      <c r="G32" s="49"/>
      <c r="H32" s="49"/>
      <c r="I32" s="49"/>
      <c r="J32" s="49"/>
      <c r="K32" s="49"/>
      <c r="L32" s="49"/>
      <c r="M32" s="40"/>
      <c r="N32" s="49"/>
      <c r="O32" s="49"/>
      <c r="P32" s="49"/>
      <c r="Q32" s="49"/>
      <c r="R32" s="49"/>
      <c r="S32" s="49"/>
      <c r="T32" s="49"/>
      <c r="U32" s="49"/>
      <c r="V32" s="40"/>
      <c r="W32" s="49"/>
      <c r="X32" s="49"/>
      <c r="Y32" s="49"/>
      <c r="Z32" s="49"/>
      <c r="AA32" s="49"/>
      <c r="AB32" s="49"/>
      <c r="AC32" s="49"/>
      <c r="AD32" s="49"/>
      <c r="AE32" s="40"/>
      <c r="AF32" s="49"/>
      <c r="AG32" s="49"/>
      <c r="AH32" s="49"/>
      <c r="AI32" s="49"/>
      <c r="AJ32" s="49"/>
      <c r="AK32" s="49"/>
      <c r="AL32" s="49"/>
      <c r="AM32" s="49"/>
    </row>
    <row r="33" spans="2:46" s="74" customFormat="1" ht="11.25" customHeight="1">
      <c r="E33" s="49"/>
      <c r="F33" s="49"/>
      <c r="G33" s="49"/>
      <c r="H33" s="49"/>
      <c r="I33" s="49"/>
      <c r="J33" s="49"/>
      <c r="K33" s="49"/>
      <c r="L33" s="49"/>
      <c r="M33" s="40"/>
      <c r="N33" s="49"/>
      <c r="O33" s="49"/>
      <c r="P33" s="49"/>
      <c r="Q33" s="49"/>
      <c r="R33" s="49"/>
      <c r="S33" s="49"/>
      <c r="T33" s="49"/>
      <c r="U33" s="49"/>
      <c r="V33" s="40"/>
      <c r="W33" s="49"/>
      <c r="X33" s="49"/>
      <c r="Y33" s="49"/>
      <c r="Z33" s="49"/>
      <c r="AA33" s="49"/>
      <c r="AB33" s="49"/>
      <c r="AC33" s="49"/>
      <c r="AD33" s="49"/>
      <c r="AE33" s="40"/>
      <c r="AF33" s="49"/>
      <c r="AG33" s="49"/>
      <c r="AH33" s="49"/>
      <c r="AI33" s="49"/>
      <c r="AJ33" s="49"/>
      <c r="AK33" s="49"/>
      <c r="AL33" s="49"/>
      <c r="AM33" s="49"/>
    </row>
    <row r="34" spans="2:46" s="93" customFormat="1" ht="16.5" customHeight="1">
      <c r="B34" s="101" t="s">
        <v>32</v>
      </c>
      <c r="E34" s="94"/>
      <c r="F34" s="94"/>
      <c r="G34" s="94"/>
      <c r="H34" s="94"/>
      <c r="I34" s="94"/>
      <c r="J34" s="94"/>
      <c r="K34" s="94"/>
      <c r="L34" s="94"/>
      <c r="M34" s="95"/>
      <c r="N34" s="94"/>
      <c r="O34" s="94"/>
      <c r="P34" s="94"/>
      <c r="Q34" s="94"/>
      <c r="R34" s="94"/>
      <c r="S34" s="94"/>
      <c r="T34" s="94"/>
      <c r="U34" s="94"/>
      <c r="V34" s="95"/>
      <c r="W34" s="94"/>
      <c r="X34" s="94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4"/>
      <c r="AK34" s="94"/>
      <c r="AL34" s="94"/>
      <c r="AM34" s="94"/>
    </row>
    <row r="35" spans="2:46" s="93" customFormat="1" ht="16.5" customHeight="1">
      <c r="B35" s="92"/>
      <c r="E35" s="94"/>
      <c r="F35" s="94"/>
      <c r="G35" s="94"/>
      <c r="H35" s="94"/>
      <c r="I35" s="94"/>
      <c r="J35" s="94"/>
      <c r="K35" s="94"/>
      <c r="L35" s="94"/>
      <c r="M35" s="95"/>
      <c r="N35" s="94"/>
      <c r="O35" s="94"/>
      <c r="P35" s="94"/>
      <c r="Q35" s="94"/>
      <c r="R35" s="94"/>
      <c r="S35" s="94"/>
      <c r="T35" s="94"/>
      <c r="U35" s="94"/>
      <c r="V35" s="95"/>
      <c r="W35" s="94"/>
      <c r="X35" s="94"/>
      <c r="Y35" s="94"/>
      <c r="Z35" s="94"/>
      <c r="AA35" s="94"/>
      <c r="AB35" s="94"/>
      <c r="AC35" s="94"/>
      <c r="AD35" s="94"/>
      <c r="AE35" s="95"/>
      <c r="AF35" s="94"/>
      <c r="AG35" s="94"/>
      <c r="AH35" s="94"/>
      <c r="AI35" s="94"/>
      <c r="AJ35" s="94"/>
      <c r="AK35" s="94"/>
      <c r="AL35" s="94"/>
      <c r="AM35" s="94"/>
    </row>
    <row r="36" spans="2:46" s="93" customFormat="1" ht="16.5" customHeight="1">
      <c r="B36" s="92"/>
      <c r="C36" s="102" t="s">
        <v>33</v>
      </c>
      <c r="E36" s="94"/>
      <c r="F36" s="94"/>
      <c r="G36" s="94"/>
      <c r="H36" s="94"/>
      <c r="I36" s="94"/>
      <c r="J36" s="94"/>
      <c r="K36" s="94"/>
      <c r="L36" s="94"/>
      <c r="M36" s="95"/>
      <c r="N36" s="94"/>
      <c r="O36" s="94"/>
      <c r="P36" s="94"/>
      <c r="Q36" s="94"/>
      <c r="R36" s="94"/>
      <c r="S36" s="94"/>
      <c r="T36" s="94"/>
      <c r="U36" s="94"/>
      <c r="V36" s="95"/>
      <c r="W36" s="94"/>
      <c r="X36" s="94"/>
      <c r="Y36" s="94"/>
      <c r="Z36" s="94"/>
      <c r="AA36" s="94"/>
      <c r="AB36" s="94"/>
      <c r="AC36" s="94"/>
      <c r="AD36" s="94"/>
      <c r="AE36" s="95"/>
      <c r="AF36" s="94"/>
      <c r="AG36" s="94"/>
      <c r="AH36" s="94"/>
      <c r="AI36" s="94"/>
      <c r="AJ36" s="94"/>
      <c r="AK36" s="94"/>
      <c r="AL36" s="94"/>
      <c r="AM36" s="94"/>
    </row>
    <row r="37" spans="2:46" s="93" customFormat="1">
      <c r="D37" s="102" t="s">
        <v>36</v>
      </c>
    </row>
    <row r="38" spans="2:46" s="93" customFormat="1">
      <c r="AP38" s="138" t="s">
        <v>18</v>
      </c>
      <c r="AQ38" s="138"/>
      <c r="AR38" s="138"/>
      <c r="AS38" s="51" t="s">
        <v>18</v>
      </c>
      <c r="AT38" s="8"/>
    </row>
    <row r="39" spans="2:46" s="100" customFormat="1">
      <c r="D39" s="100" t="str">
        <f>"En renseignant l'adresse exemple : "&amp;E21&amp;"."&amp;N21&amp;"."&amp;W21&amp;"."&amp;AF21&amp;"    sans oublier de renseigner le masque qui a été généré ici même, soit pour notre exemple : /"&amp;AQ27</f>
        <v>En renseignant l'adresse exemple : 192.168.11.13    sans oublier de renseigner le masque qui a été généré ici même, soit pour notre exemple : /21</v>
      </c>
      <c r="AP39" s="130" t="s">
        <v>17</v>
      </c>
      <c r="AQ39" s="130"/>
      <c r="AR39" s="130"/>
      <c r="AS39" s="130"/>
      <c r="AT39" s="130"/>
    </row>
    <row r="40" spans="2:46" s="74" customFormat="1">
      <c r="AP40" s="131" t="s">
        <v>37</v>
      </c>
      <c r="AQ40" s="131"/>
      <c r="AR40" s="131"/>
      <c r="AS40" s="131"/>
      <c r="AT40" s="131"/>
    </row>
  </sheetData>
  <sheetProtection password="C71F" sheet="1" objects="1" scenarios="1"/>
  <mergeCells count="26">
    <mergeCell ref="B16:I16"/>
    <mergeCell ref="K16:R16"/>
    <mergeCell ref="T16:AA16"/>
    <mergeCell ref="E30:L30"/>
    <mergeCell ref="N30:U30"/>
    <mergeCell ref="W30:AD30"/>
    <mergeCell ref="N27:U27"/>
    <mergeCell ref="W27:AD27"/>
    <mergeCell ref="AF27:AM27"/>
    <mergeCell ref="E21:L21"/>
    <mergeCell ref="N21:U21"/>
    <mergeCell ref="W21:AD21"/>
    <mergeCell ref="AF21:AM21"/>
    <mergeCell ref="E24:L24"/>
    <mergeCell ref="N24:U24"/>
    <mergeCell ref="W24:AD24"/>
    <mergeCell ref="B21:C22"/>
    <mergeCell ref="B24:C25"/>
    <mergeCell ref="B27:C28"/>
    <mergeCell ref="B30:C31"/>
    <mergeCell ref="E27:L27"/>
    <mergeCell ref="AF24:AM24"/>
    <mergeCell ref="AP39:AT39"/>
    <mergeCell ref="AP40:AT40"/>
    <mergeCell ref="AP38:AR38"/>
    <mergeCell ref="AF30:AM30"/>
  </mergeCells>
  <conditionalFormatting sqref="E18:L18 N18:U18 W18:AD18 AF18:AM18">
    <cfRule type="cellIs" dxfId="1" priority="12" operator="greaterThan">
      <formula>$AQ$27</formula>
    </cfRule>
    <cfRule type="cellIs" dxfId="0" priority="13" operator="lessThanOrEqual">
      <formula>$AQ$27</formula>
    </cfRule>
  </conditionalFormatting>
  <dataValidations count="2">
    <dataValidation type="whole" operator="greaterThanOrEqual" allowBlank="1" showInputMessage="1" showErrorMessage="1" sqref="E24:L24 N24:U24 W24:AD24 AF24:AM24">
      <formula1>E21</formula1>
    </dataValidation>
    <dataValidation type="whole" allowBlank="1" showInputMessage="1" showErrorMessage="1" sqref="E21:L21 N21:U21 W21:AD21 AF21:AM21">
      <formula1>0</formula1>
      <formula2>255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Réseau Global</vt:lpstr>
      <vt:lpstr>Wildcard Mask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F L</cp:lastModifiedBy>
  <dcterms:created xsi:type="dcterms:W3CDTF">2012-10-24T19:20:11Z</dcterms:created>
  <dcterms:modified xsi:type="dcterms:W3CDTF">2012-12-03T10:15:15Z</dcterms:modified>
</cp:coreProperties>
</file>